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FD3E957C-A715-4D9E-8EDE-72F94D590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91" i="1"/>
  <c r="H92" i="1"/>
  <c r="H93" i="1"/>
  <c r="H94" i="1"/>
  <c r="H95" i="1"/>
  <c r="F90" i="1"/>
  <c r="F91" i="1"/>
  <c r="F92" i="1"/>
  <c r="F93" i="1"/>
  <c r="F94" i="1"/>
  <c r="F95" i="1"/>
  <c r="F96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71" i="1"/>
  <c r="N124" i="1"/>
  <c r="M124" i="1"/>
  <c r="L124" i="1"/>
  <c r="K124" i="1"/>
  <c r="J124" i="1"/>
  <c r="I124" i="1"/>
  <c r="H124" i="1"/>
  <c r="G124" i="1"/>
  <c r="F124" i="1"/>
  <c r="D124" i="1"/>
  <c r="E124" i="1"/>
  <c r="C124" i="1"/>
  <c r="D153" i="1"/>
  <c r="C153" i="1"/>
  <c r="O129" i="1"/>
  <c r="O124" i="1" l="1"/>
  <c r="O126" i="1" l="1"/>
  <c r="C113" i="1"/>
  <c r="F89" i="1"/>
  <c r="H96" i="1"/>
  <c r="H89" i="1"/>
  <c r="F70" i="1"/>
  <c r="F67" i="1"/>
  <c r="F66" i="1" s="1"/>
  <c r="F55" i="1"/>
  <c r="F56" i="1"/>
  <c r="F57" i="1"/>
  <c r="F59" i="1"/>
  <c r="F60" i="1"/>
  <c r="F61" i="1"/>
  <c r="F62" i="1"/>
  <c r="F63" i="1"/>
  <c r="F64" i="1"/>
  <c r="F65" i="1"/>
  <c r="F58" i="1" l="1"/>
  <c r="H97" i="1"/>
  <c r="C123" i="1" s="1"/>
  <c r="C122" i="1" s="1"/>
  <c r="F54" i="1"/>
  <c r="F29" i="1"/>
  <c r="F97" i="1"/>
  <c r="E121" i="1" s="1"/>
  <c r="E130" i="1" s="1"/>
  <c r="D123" i="1" l="1"/>
  <c r="D122" i="1" s="1"/>
  <c r="E123" i="1"/>
  <c r="E122" i="1" s="1"/>
  <c r="E127" i="1" s="1"/>
  <c r="M121" i="1"/>
  <c r="J123" i="1"/>
  <c r="J122" i="1" s="1"/>
  <c r="H123" i="1"/>
  <c r="H122" i="1" s="1"/>
  <c r="I123" i="1"/>
  <c r="I122" i="1" s="1"/>
  <c r="N123" i="1"/>
  <c r="N122" i="1" s="1"/>
  <c r="L123" i="1"/>
  <c r="L122" i="1" s="1"/>
  <c r="M123" i="1"/>
  <c r="M122" i="1" s="1"/>
  <c r="K123" i="1"/>
  <c r="K122" i="1" s="1"/>
  <c r="G123" i="1"/>
  <c r="G122" i="1" s="1"/>
  <c r="F123" i="1"/>
  <c r="F122" i="1" s="1"/>
  <c r="G121" i="1"/>
  <c r="L121" i="1"/>
  <c r="K121" i="1"/>
  <c r="F121" i="1"/>
  <c r="C121" i="1"/>
  <c r="N121" i="1"/>
  <c r="I121" i="1"/>
  <c r="I130" i="1" s="1"/>
  <c r="H121" i="1"/>
  <c r="J121" i="1"/>
  <c r="D121" i="1"/>
  <c r="D130" i="1" s="1"/>
  <c r="F74" i="1"/>
  <c r="E128" i="1"/>
  <c r="F130" i="1" l="1"/>
  <c r="F128" i="1" s="1"/>
  <c r="M130" i="1"/>
  <c r="M128" i="1" s="1"/>
  <c r="L130" i="1"/>
  <c r="L128" i="1" s="1"/>
  <c r="H130" i="1"/>
  <c r="H128" i="1" s="1"/>
  <c r="K130" i="1"/>
  <c r="K128" i="1" s="1"/>
  <c r="N130" i="1"/>
  <c r="N128" i="1" s="1"/>
  <c r="J130" i="1"/>
  <c r="J128" i="1" s="1"/>
  <c r="C127" i="1"/>
  <c r="C130" i="1"/>
  <c r="C128" i="1" s="1"/>
  <c r="C131" i="1" s="1"/>
  <c r="G130" i="1"/>
  <c r="G128" i="1" s="1"/>
  <c r="D127" i="1"/>
  <c r="D128" i="1"/>
  <c r="K127" i="1"/>
  <c r="M127" i="1"/>
  <c r="O122" i="1"/>
  <c r="E140" i="1" s="1"/>
  <c r="L127" i="1"/>
  <c r="N127" i="1"/>
  <c r="O123" i="1"/>
  <c r="J127" i="1"/>
  <c r="F127" i="1"/>
  <c r="G127" i="1"/>
  <c r="I128" i="1"/>
  <c r="I127" i="1"/>
  <c r="O121" i="1"/>
  <c r="E138" i="1" s="1"/>
  <c r="H127" i="1"/>
  <c r="E131" i="1"/>
  <c r="J131" i="1" l="1"/>
  <c r="H131" i="1"/>
  <c r="G131" i="1"/>
  <c r="N131" i="1"/>
  <c r="K131" i="1"/>
  <c r="D140" i="1"/>
  <c r="E139" i="1"/>
  <c r="M131" i="1"/>
  <c r="D138" i="1"/>
  <c r="E142" i="1"/>
  <c r="E143" i="1" s="1"/>
  <c r="F131" i="1"/>
  <c r="L131" i="1"/>
  <c r="D131" i="1"/>
  <c r="I131" i="1"/>
  <c r="O130" i="1"/>
  <c r="O127" i="1"/>
  <c r="O128" i="1"/>
  <c r="E141" i="1" s="1"/>
  <c r="D141" i="1" s="1"/>
  <c r="O131" i="1" l="1"/>
  <c r="D142" i="1"/>
  <c r="E144" i="1" l="1"/>
  <c r="O132" i="1"/>
  <c r="D139" i="1"/>
</calcChain>
</file>

<file path=xl/sharedStrings.xml><?xml version="1.0" encoding="utf-8"?>
<sst xmlns="http://schemas.openxmlformats.org/spreadsheetml/2006/main" count="296" uniqueCount="205">
  <si>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</si>
  <si>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</si>
  <si>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</si>
  <si>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</si>
  <si>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</si>
  <si>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</si>
  <si>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</si>
  <si>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</si>
  <si>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</si>
  <si>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</si>
  <si>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</si>
  <si>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</si>
  <si>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</si>
  <si>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</si>
  <si>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</si>
  <si>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</si>
  <si>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</si>
  <si>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</si>
  <si>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</si>
  <si>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</si>
  <si>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</si>
  <si>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</si>
  <si>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</si>
  <si>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</si>
  <si>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</si>
  <si>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</si>
  <si>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</si>
  <si>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</si>
  <si>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</si>
  <si>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</si>
  <si>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</si>
  <si>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</si>
  <si>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</si>
  <si>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</si>
  <si>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</si>
  <si>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</si>
  <si>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</si>
  <si>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</si>
  <si>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</si>
  <si>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</si>
  <si>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</si>
  <si>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</si>
  <si>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</si>
  <si>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</si>
  <si>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</si>
  <si>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</si>
  <si>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</si>
  <si>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</si>
  <si>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</si>
  <si>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</si>
  <si>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</si>
  <si>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</si>
  <si>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</si>
  <si>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</si>
  <si>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</si>
  <si>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</si>
  <si>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</si>
  <si>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</si>
  <si>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</si>
  <si>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</si>
  <si>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</si>
  <si>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</si>
  <si>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</si>
  <si>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</si>
  <si>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</si>
  <si>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</si>
  <si>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</si>
  <si>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</si>
  <si>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</si>
  <si>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</si>
  <si>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</si>
  <si>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</si>
  <si>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</si>
  <si>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</si>
  <si>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</si>
  <si>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</si>
  <si>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</si>
  <si>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</si>
  <si>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</si>
  <si>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</si>
  <si>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</si>
  <si>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</si>
  <si>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</si>
  <si>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</si>
  <si>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</si>
  <si>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</si>
  <si>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</si>
  <si>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</si>
  <si>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</si>
  <si>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</si>
  <si>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</si>
  <si>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</si>
  <si>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</si>
  <si>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</si>
  <si>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</si>
  <si>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</si>
  <si>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</si>
  <si>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</si>
  <si>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</si>
  <si>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</si>
  <si>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</si>
  <si>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</si>
  <si>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</si>
  <si>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</si>
  <si>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</si>
  <si>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</si>
  <si>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</si>
  <si>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</si>
  <si>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</si>
  <si>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</si>
  <si>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</si>
  <si>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</si>
  <si>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</si>
  <si>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</si>
  <si>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</si>
  <si>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</si>
  <si>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</si>
  <si>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</si>
  <si>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</si>
  <si>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</si>
  <si>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</si>
  <si>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</si>
  <si>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</si>
  <si>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</si>
  <si>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</si>
  <si>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</si>
  <si>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</si>
  <si>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</si>
  <si>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</si>
  <si>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</si>
  <si>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</si>
  <si>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</si>
  <si>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</si>
  <si>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</si>
  <si>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</si>
  <si>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</si>
  <si>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</si>
  <si>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</si>
  <si>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</si>
  <si>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</si>
  <si>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</si>
  <si>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</si>
  <si>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</si>
  <si>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</si>
  <si>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</si>
  <si>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</si>
  <si>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</si>
  <si>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</si>
  <si>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</si>
  <si>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Перфоратор Bosch д/штробления бет стен</t>
  </si>
  <si>
    <t>Фен строительный д/изоляции Bosch</t>
  </si>
  <si>
    <t>Перфоратор д/сверления отвер makita</t>
  </si>
  <si>
    <t>Шуроповерт Makita</t>
  </si>
  <si>
    <t>Комплект свар. Оборудования Candan</t>
  </si>
  <si>
    <t>Дальнометр Condtrol 60</t>
  </si>
  <si>
    <t>Нивелир Condtrol 15</t>
  </si>
  <si>
    <t>УШМ д 120 Bosch</t>
  </si>
  <si>
    <t>УШМ д 180 Bosch</t>
  </si>
  <si>
    <t>Пылесос строительный</t>
  </si>
  <si>
    <t>Лестница транформер Алюмет</t>
  </si>
  <si>
    <t>Пила Сабельная Интерскол</t>
  </si>
  <si>
    <t>Молоток отбойный Bosch</t>
  </si>
  <si>
    <t>Штроборез Интерскол</t>
  </si>
  <si>
    <t>Трос сантехнический 10метров</t>
  </si>
  <si>
    <t>Прожектор на штативе</t>
  </si>
  <si>
    <t>Набор иструмента Дело техники</t>
  </si>
  <si>
    <t>Ключ разводной</t>
  </si>
  <si>
    <t xml:space="preserve">Гвоздодер </t>
  </si>
  <si>
    <t>Молоток-гвоздодер</t>
  </si>
  <si>
    <t>Кувалда</t>
  </si>
  <si>
    <t>1.21.</t>
  </si>
  <si>
    <t>Установка умывальника</t>
  </si>
  <si>
    <t>Установка унитаза</t>
  </si>
  <si>
    <t>Установка ванны</t>
  </si>
  <si>
    <t>Замена электропроводки 1хкомн</t>
  </si>
  <si>
    <t>Замена эл. Счетчика</t>
  </si>
  <si>
    <t>Установка розеток-выключателей</t>
  </si>
  <si>
    <t>Замена стояка</t>
  </si>
  <si>
    <t>Замена радиаторов</t>
  </si>
  <si>
    <t>шт.</t>
  </si>
  <si>
    <t>Все инструменты, Озон</t>
  </si>
  <si>
    <t>**Низкое качество выполненных работ**</t>
  </si>
  <si>
    <t>**Нехватка клиентов.**</t>
  </si>
  <si>
    <t>**Высокая конкуренция.**</t>
  </si>
  <si>
    <t>Активное продвижение услуг через различные каналы.
Участие в профильных выставках и конференциях.</t>
  </si>
  <si>
    <t>Уникальные торговые предложения.
Высокий уровень сервиса и поддержки клиентов.</t>
  </si>
  <si>
    <t>Регулярное обучение.
Тщательный анализ и оптимизация компаний.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</si>
  <si>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</si>
  <si>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</si>
  <si>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Электро-сантехнические услуги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</si>
  <si>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</si>
  <si>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</si>
  <si>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>2.9.Опыт и достижения в планируемой деятельности</t>
    </r>
    <r>
      <rPr>
        <sz val="14"/>
        <color theme="1"/>
        <rFont val="Times New Roman"/>
        <family val="1"/>
        <charset val="204"/>
      </rPr>
      <t xml:space="preserve"> 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</si>
  <si>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</si>
  <si>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</si>
  <si>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1. **Возраст:** 30-60 лет.
2. **Пол:** Мужчины и женщины.
3. **Местоположение:** Городские жители.
4. **Доход:** Средний и выше среднего.
5. **Поведение:** Владельцы частных домов, квартир и коммерческой недвижимости, нуждающиеся в ремонте и обслуживании электросантехнических систем.
**Потребности целевой аудитории:**
1. Качественные и надежные услуги.
2. Быстрое реагирование на заявки.
3. Гарантия на выполненные работы.
4. Прозрачное ценообразование.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</si>
  <si>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</si>
  <si>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1. **Квалифицированные специалисты:**
   - Обученные и сертифицированные мастера.
2. **Быстрое реагирование:**
   - Оперативное выполнение заявок и решение проблем.
3. **Широкий спектр услуг:**
   - Комплексный подход к решению задач клиента.
4. **Гарантия качества:**
   - Предоставление гарантий на все виды работ.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</si>
  <si>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</si>
  <si>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</si>
  <si>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7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</si>
  <si>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</si>
  <si>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1. **Основная цель:** Предоставление качественных и надежных электросантехнических услуг для частных и корпоративных клиентов.
2. **Краткосрочные цели:**
   - Привлечение 50 клиентов в течение первых шести месяцев работы.
   - Достижение уровня удовлетворенности клиентов не менее 90%.
3. **Долгосрочные цели:**
   - Увеличение клиентской базы до 500 клиентов в течение двух лет.
   - Расширение спектра предлагаемых услуг на 30%.
**Задачи:**
1. Закупка необходимого оборудования и инструментов.
2. Создание веб-сайта и системы онлайн-заказа услуг.
3. Проведение рекламной кампании для привлечения первых клиентов.
4. Постоянный мониторинг качества предоставляемых услуг и обратной связи от клиентов.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</si>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</sst>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"/>
  <sheetViews>
    <sheetView tabSelected="1" topLeftCell="A13" zoomScaleNormal="100" workbookViewId="0">
      <selection activeCell="A16" sqref="A16:G16"/>
    </sheetView>
  </sheetViews>
  <sheetFormatPr defaultRowHeight="15" x14ac:dyDescent="0.25"/>
  <cols>
    <col min="1" max="1" width="6.85546875" customWidth="1"/>
    <col min="2" max="2" width="39.85546875" customWidth="1"/>
    <col min="3" max="3" width="29.85546875" customWidth="1"/>
    <col min="4" max="4" width="13.5703125" customWidth="1"/>
    <col min="5" max="5" width="23.85546875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71" t="s">
        <v>0</v>
      </c>
      <c r="B1" s="71"/>
      <c r="C1" s="71"/>
      <c r="D1" s="71"/>
      <c r="E1" s="71"/>
      <c r="F1" s="71"/>
      <c r="G1" s="71"/>
    </row>
    <row r="2" spans="1:7" ht="18.75" x14ac:dyDescent="0.3">
      <c r="A2" s="72" t="s">
        <v>102</v>
      </c>
      <c r="B2" s="72"/>
      <c r="C2" s="72"/>
      <c r="D2" s="72"/>
      <c r="E2" s="72"/>
      <c r="F2" s="72"/>
      <c r="G2" s="72"/>
    </row>
    <row r="3" spans="1:7" ht="19.5" customHeight="1" x14ac:dyDescent="0.3">
      <c r="A3" s="73" t="s">
        <v>187</v>
      </c>
      <c r="B3" s="73"/>
      <c r="C3" s="73"/>
      <c r="D3" s="73"/>
      <c r="E3" s="73"/>
      <c r="F3" s="73"/>
      <c r="G3" s="73"/>
    </row>
    <row r="4" spans="1:7" ht="18.75" x14ac:dyDescent="0.3">
      <c r="A4" s="73" t="s">
        <v>115</v>
      </c>
      <c r="B4" s="73"/>
      <c r="C4" s="73"/>
      <c r="D4" s="73"/>
      <c r="E4" s="73"/>
      <c r="F4" s="73"/>
      <c r="G4" s="73"/>
    </row>
    <row r="5" spans="1:7" ht="21" customHeight="1" x14ac:dyDescent="0.3">
      <c r="A5" s="73" t="s">
        <v>188</v>
      </c>
      <c r="B5" s="73"/>
      <c r="C5" s="73"/>
      <c r="D5" s="73"/>
      <c r="E5" s="73"/>
      <c r="F5" s="73"/>
      <c r="G5" s="73"/>
    </row>
    <row r="6" spans="1:7" s="22" customFormat="1" ht="18.75" x14ac:dyDescent="0.3">
      <c r="A6" s="73" t="s">
        <v>116</v>
      </c>
      <c r="B6" s="73"/>
      <c r="C6" s="73"/>
      <c r="D6" s="73"/>
      <c r="E6" s="73"/>
      <c r="F6" s="73"/>
      <c r="G6" s="73"/>
    </row>
    <row r="7" spans="1:7" ht="22.5" customHeight="1" x14ac:dyDescent="0.3">
      <c r="A7" s="73" t="s">
        <v>117</v>
      </c>
      <c r="B7" s="73"/>
      <c r="C7" s="73"/>
      <c r="D7" s="73"/>
      <c r="E7" s="73"/>
      <c r="F7" s="73"/>
      <c r="G7" s="73"/>
    </row>
    <row r="8" spans="1:7" ht="42.75" customHeight="1" x14ac:dyDescent="0.3">
      <c r="A8" s="73" t="s">
        <v>118</v>
      </c>
      <c r="B8" s="73"/>
      <c r="C8" s="73"/>
      <c r="D8" s="73"/>
      <c r="E8" s="73"/>
      <c r="F8" s="73"/>
      <c r="G8" s="73"/>
    </row>
    <row r="9" spans="1:7" ht="41.25" customHeight="1" x14ac:dyDescent="0.3">
      <c r="A9" s="73" t="s">
        <v>119</v>
      </c>
      <c r="B9" s="73"/>
      <c r="C9" s="73"/>
      <c r="D9" s="73"/>
      <c r="E9" s="73"/>
      <c r="F9" s="73"/>
      <c r="G9" s="73"/>
    </row>
    <row r="10" spans="1:7" ht="26.25" customHeight="1" x14ac:dyDescent="0.3">
      <c r="A10" s="72" t="s">
        <v>120</v>
      </c>
      <c r="B10" s="73"/>
      <c r="C10" s="73"/>
      <c r="D10" s="73"/>
      <c r="E10" s="73"/>
      <c r="F10" s="73"/>
      <c r="G10" s="73"/>
    </row>
    <row r="11" spans="1:7" ht="25.5" customHeight="1" x14ac:dyDescent="0.3">
      <c r="A11" s="72" t="s">
        <v>121</v>
      </c>
      <c r="B11" s="73"/>
      <c r="C11" s="73"/>
      <c r="D11" s="73"/>
      <c r="E11" s="73"/>
      <c r="F11" s="73"/>
      <c r="G11" s="73"/>
    </row>
    <row r="12" spans="1:7" ht="18.75" x14ac:dyDescent="0.3">
      <c r="A12" s="72" t="s">
        <v>103</v>
      </c>
      <c r="B12" s="72"/>
      <c r="C12" s="72"/>
      <c r="D12" s="72"/>
      <c r="E12" s="72"/>
      <c r="F12" s="72"/>
      <c r="G12" s="72"/>
    </row>
    <row r="13" spans="1:7" ht="21" customHeight="1" x14ac:dyDescent="0.3">
      <c r="A13" s="72" t="s">
        <v>189</v>
      </c>
      <c r="B13" s="73"/>
      <c r="C13" s="73"/>
      <c r="D13" s="73"/>
      <c r="E13" s="73"/>
      <c r="F13" s="73"/>
      <c r="G13" s="73"/>
    </row>
    <row r="14" spans="1:7" ht="282" customHeight="1" x14ac:dyDescent="0.3">
      <c r="A14" s="72" t="s">
        <v>202</v>
      </c>
      <c r="B14" s="72"/>
      <c r="C14" s="72"/>
      <c r="D14" s="72"/>
      <c r="E14" s="72"/>
      <c r="F14" s="72"/>
      <c r="G14" s="72"/>
    </row>
    <row r="15" spans="1:7" ht="24.75" customHeight="1" x14ac:dyDescent="0.3">
      <c r="A15" s="72" t="s">
        <v>190</v>
      </c>
      <c r="B15" s="73"/>
      <c r="C15" s="73"/>
      <c r="D15" s="73"/>
      <c r="E15" s="73"/>
      <c r="F15" s="73"/>
      <c r="G15" s="73"/>
    </row>
    <row r="16" spans="1:7" ht="25.5" customHeight="1" x14ac:dyDescent="0.3">
      <c r="A16" s="72" t="s">
        <v>204</v>
      </c>
      <c r="B16" s="72"/>
      <c r="C16" s="72"/>
      <c r="D16" s="72"/>
      <c r="E16" s="72"/>
      <c r="F16" s="72"/>
      <c r="G16" s="72"/>
    </row>
    <row r="17" spans="1:7" ht="36" customHeight="1" x14ac:dyDescent="0.3">
      <c r="A17" s="72" t="s">
        <v>203</v>
      </c>
      <c r="B17" s="72"/>
      <c r="C17" s="72"/>
      <c r="D17" s="72"/>
      <c r="E17" s="72"/>
      <c r="F17" s="72"/>
      <c r="G17" s="72"/>
    </row>
    <row r="18" spans="1:7" ht="41.25" customHeight="1" x14ac:dyDescent="0.3">
      <c r="A18" s="72" t="s">
        <v>201</v>
      </c>
      <c r="B18" s="72"/>
      <c r="C18" s="72"/>
      <c r="D18" s="72"/>
      <c r="E18" s="72"/>
      <c r="F18" s="72"/>
      <c r="G18" s="72"/>
    </row>
    <row r="19" spans="1:7" ht="24.75" customHeight="1" x14ac:dyDescent="0.3">
      <c r="A19" s="72" t="s">
        <v>122</v>
      </c>
      <c r="B19" s="72"/>
      <c r="C19" s="72"/>
      <c r="D19" s="72"/>
      <c r="E19" s="72"/>
      <c r="F19" s="72"/>
      <c r="G19" s="72"/>
    </row>
    <row r="20" spans="1:7" ht="42.75" customHeight="1" x14ac:dyDescent="0.3">
      <c r="A20" s="72" t="s">
        <v>191</v>
      </c>
      <c r="B20" s="73"/>
      <c r="C20" s="73"/>
      <c r="D20" s="73"/>
      <c r="E20" s="73"/>
      <c r="F20" s="73"/>
      <c r="G20" s="73"/>
    </row>
    <row r="21" spans="1:7" ht="24" customHeight="1" x14ac:dyDescent="0.3">
      <c r="A21" s="72" t="s">
        <v>192</v>
      </c>
      <c r="B21" s="73"/>
      <c r="C21" s="73"/>
      <c r="D21" s="73"/>
      <c r="E21" s="73"/>
      <c r="F21" s="73"/>
      <c r="G21" s="73"/>
    </row>
    <row r="22" spans="1:7" ht="21" customHeight="1" x14ac:dyDescent="0.3">
      <c r="A22" s="72" t="s">
        <v>193</v>
      </c>
      <c r="B22" s="73"/>
      <c r="C22" s="73"/>
      <c r="D22" s="73"/>
      <c r="E22" s="73"/>
      <c r="F22" s="73"/>
      <c r="G22" s="73"/>
    </row>
    <row r="23" spans="1:7" ht="18.75" x14ac:dyDescent="0.3">
      <c r="A23" s="72" t="s">
        <v>130</v>
      </c>
      <c r="B23" s="73"/>
      <c r="C23" s="73"/>
      <c r="D23" s="73"/>
      <c r="E23" s="73"/>
      <c r="F23" s="73"/>
      <c r="G23" s="73"/>
    </row>
    <row r="24" spans="1:7" ht="21.75" customHeight="1" x14ac:dyDescent="0.3">
      <c r="A24" s="72" t="s">
        <v>194</v>
      </c>
      <c r="B24" s="73"/>
      <c r="C24" s="73"/>
      <c r="D24" s="73"/>
      <c r="E24" s="73"/>
      <c r="F24" s="73"/>
      <c r="G24" s="73"/>
    </row>
    <row r="25" spans="1:7" ht="19.5" customHeight="1" x14ac:dyDescent="0.3">
      <c r="A25" s="72" t="s">
        <v>200</v>
      </c>
      <c r="B25" s="73"/>
      <c r="C25" s="73"/>
      <c r="D25" s="73"/>
      <c r="E25" s="73"/>
      <c r="F25" s="73"/>
      <c r="G25" s="73"/>
    </row>
    <row r="26" spans="1:7" ht="42" customHeight="1" x14ac:dyDescent="0.3">
      <c r="A26" s="72" t="s">
        <v>104</v>
      </c>
      <c r="B26" s="72"/>
      <c r="C26" s="72"/>
      <c r="D26" s="72"/>
      <c r="E26" s="72"/>
      <c r="F26" s="72"/>
      <c r="G26" s="72"/>
    </row>
    <row r="27" spans="1:7" ht="19.5" thickBot="1" x14ac:dyDescent="0.3">
      <c r="A27" s="64" t="s">
        <v>1</v>
      </c>
      <c r="B27" s="64"/>
      <c r="C27" s="64"/>
      <c r="D27" s="64"/>
      <c r="E27" s="64"/>
      <c r="F27" s="64"/>
      <c r="G27" s="64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9" t="s">
        <v>10</v>
      </c>
      <c r="B29" s="29" t="s">
        <v>11</v>
      </c>
      <c r="C29" s="30"/>
      <c r="D29" s="34"/>
      <c r="E29" s="28"/>
      <c r="F29" s="44">
        <f>SUM(F30:F53)</f>
        <v>350000</v>
      </c>
      <c r="G29" s="28"/>
    </row>
    <row r="30" spans="1:7" ht="75" customHeight="1" thickBot="1" x14ac:dyDescent="0.3">
      <c r="A30" s="31" t="s">
        <v>12</v>
      </c>
      <c r="B30" s="32" t="s">
        <v>149</v>
      </c>
      <c r="C30" s="32"/>
      <c r="D30" s="34">
        <v>1</v>
      </c>
      <c r="E30" s="11">
        <v>61000</v>
      </c>
      <c r="F30" s="44">
        <f>D30*E30</f>
        <v>61000</v>
      </c>
      <c r="G30" s="41" t="s">
        <v>180</v>
      </c>
    </row>
    <row r="31" spans="1:7" ht="53.25" customHeight="1" thickBot="1" x14ac:dyDescent="0.3">
      <c r="A31" s="31" t="s">
        <v>13</v>
      </c>
      <c r="B31" s="32" t="s">
        <v>150</v>
      </c>
      <c r="C31" s="32"/>
      <c r="D31" s="34">
        <v>1</v>
      </c>
      <c r="E31" s="11">
        <v>9500</v>
      </c>
      <c r="F31" s="44">
        <f t="shared" ref="F31:F65" si="0">D31*E31</f>
        <v>9500</v>
      </c>
      <c r="G31" s="41" t="s">
        <v>180</v>
      </c>
    </row>
    <row r="32" spans="1:7" ht="58.5" customHeight="1" thickBot="1" x14ac:dyDescent="0.3">
      <c r="A32" s="31" t="s">
        <v>131</v>
      </c>
      <c r="B32" s="32" t="s">
        <v>151</v>
      </c>
      <c r="C32" s="32"/>
      <c r="D32" s="34">
        <v>1</v>
      </c>
      <c r="E32" s="11">
        <v>20970</v>
      </c>
      <c r="F32" s="44">
        <f t="shared" si="0"/>
        <v>20970</v>
      </c>
      <c r="G32" s="41" t="s">
        <v>180</v>
      </c>
    </row>
    <row r="33" spans="1:7" ht="45.75" thickBot="1" x14ac:dyDescent="0.3">
      <c r="A33" s="31" t="s">
        <v>132</v>
      </c>
      <c r="B33" s="32" t="s">
        <v>152</v>
      </c>
      <c r="C33" s="32"/>
      <c r="D33" s="34">
        <v>1</v>
      </c>
      <c r="E33" s="11">
        <v>11500</v>
      </c>
      <c r="F33" s="44">
        <f t="shared" si="0"/>
        <v>11500</v>
      </c>
      <c r="G33" s="41" t="s">
        <v>180</v>
      </c>
    </row>
    <row r="34" spans="1:7" ht="48.75" customHeight="1" thickBot="1" x14ac:dyDescent="0.3">
      <c r="A34" s="31" t="s">
        <v>133</v>
      </c>
      <c r="B34" s="32" t="s">
        <v>153</v>
      </c>
      <c r="C34" s="32"/>
      <c r="D34" s="34">
        <v>1</v>
      </c>
      <c r="E34" s="11">
        <v>15000</v>
      </c>
      <c r="F34" s="44">
        <f t="shared" si="0"/>
        <v>15000</v>
      </c>
      <c r="G34" s="41" t="s">
        <v>180</v>
      </c>
    </row>
    <row r="35" spans="1:7" ht="57.75" customHeight="1" thickBot="1" x14ac:dyDescent="0.3">
      <c r="A35" s="31" t="s">
        <v>134</v>
      </c>
      <c r="B35" s="32" t="s">
        <v>154</v>
      </c>
      <c r="C35" s="32"/>
      <c r="D35" s="34">
        <v>1</v>
      </c>
      <c r="E35" s="11">
        <v>7000</v>
      </c>
      <c r="F35" s="44">
        <f t="shared" si="0"/>
        <v>7000</v>
      </c>
      <c r="G35" s="41" t="s">
        <v>180</v>
      </c>
    </row>
    <row r="36" spans="1:7" ht="45.75" thickBot="1" x14ac:dyDescent="0.3">
      <c r="A36" s="31" t="s">
        <v>135</v>
      </c>
      <c r="B36" s="32" t="s">
        <v>155</v>
      </c>
      <c r="C36" s="32"/>
      <c r="D36" s="34">
        <v>1</v>
      </c>
      <c r="E36" s="11">
        <v>10500</v>
      </c>
      <c r="F36" s="44">
        <f t="shared" si="0"/>
        <v>10500</v>
      </c>
      <c r="G36" s="41" t="s">
        <v>180</v>
      </c>
    </row>
    <row r="37" spans="1:7" ht="45.75" thickBot="1" x14ac:dyDescent="0.3">
      <c r="A37" s="31" t="s">
        <v>136</v>
      </c>
      <c r="B37" s="32" t="s">
        <v>156</v>
      </c>
      <c r="C37" s="32"/>
      <c r="D37" s="34">
        <v>1</v>
      </c>
      <c r="E37" s="11">
        <v>11500</v>
      </c>
      <c r="F37" s="44">
        <f t="shared" si="0"/>
        <v>11500</v>
      </c>
      <c r="G37" s="41" t="s">
        <v>180</v>
      </c>
    </row>
    <row r="38" spans="1:7" ht="45.75" thickBot="1" x14ac:dyDescent="0.3">
      <c r="A38" s="31" t="s">
        <v>137</v>
      </c>
      <c r="B38" s="32" t="s">
        <v>157</v>
      </c>
      <c r="C38" s="32"/>
      <c r="D38" s="34">
        <v>1</v>
      </c>
      <c r="E38" s="11">
        <v>12500</v>
      </c>
      <c r="F38" s="44">
        <f t="shared" si="0"/>
        <v>12500</v>
      </c>
      <c r="G38" s="41" t="s">
        <v>180</v>
      </c>
    </row>
    <row r="39" spans="1:7" ht="45.75" thickBot="1" x14ac:dyDescent="0.3">
      <c r="A39" s="31" t="s">
        <v>138</v>
      </c>
      <c r="B39" s="32" t="s">
        <v>158</v>
      </c>
      <c r="C39" s="32"/>
      <c r="D39" s="34">
        <v>1</v>
      </c>
      <c r="E39" s="11">
        <v>16000</v>
      </c>
      <c r="F39" s="44">
        <f t="shared" si="0"/>
        <v>16000</v>
      </c>
      <c r="G39" s="41" t="s">
        <v>180</v>
      </c>
    </row>
    <row r="40" spans="1:7" ht="63" customHeight="1" thickBot="1" x14ac:dyDescent="0.3">
      <c r="A40" s="31" t="s">
        <v>139</v>
      </c>
      <c r="B40" s="32" t="s">
        <v>159</v>
      </c>
      <c r="C40" s="32"/>
      <c r="D40" s="34">
        <v>1</v>
      </c>
      <c r="E40" s="11">
        <v>17500</v>
      </c>
      <c r="F40" s="44">
        <f t="shared" si="0"/>
        <v>17500</v>
      </c>
      <c r="G40" s="41" t="s">
        <v>180</v>
      </c>
    </row>
    <row r="41" spans="1:7" ht="54" customHeight="1" thickBot="1" x14ac:dyDescent="0.3">
      <c r="A41" s="31" t="s">
        <v>140</v>
      </c>
      <c r="B41" s="32" t="s">
        <v>160</v>
      </c>
      <c r="C41" s="32"/>
      <c r="D41" s="34">
        <v>1</v>
      </c>
      <c r="E41" s="11">
        <v>8500</v>
      </c>
      <c r="F41" s="44">
        <f t="shared" si="0"/>
        <v>8500</v>
      </c>
      <c r="G41" s="41" t="s">
        <v>180</v>
      </c>
    </row>
    <row r="42" spans="1:7" ht="76.5" customHeight="1" thickBot="1" x14ac:dyDescent="0.3">
      <c r="A42" s="31" t="s">
        <v>141</v>
      </c>
      <c r="B42" s="32" t="s">
        <v>161</v>
      </c>
      <c r="C42" s="32"/>
      <c r="D42" s="34">
        <v>2</v>
      </c>
      <c r="E42" s="11">
        <v>35000</v>
      </c>
      <c r="F42" s="44">
        <f t="shared" si="0"/>
        <v>70000</v>
      </c>
      <c r="G42" s="41" t="s">
        <v>180</v>
      </c>
    </row>
    <row r="43" spans="1:7" ht="45.75" thickBot="1" x14ac:dyDescent="0.3">
      <c r="A43" s="31" t="s">
        <v>142</v>
      </c>
      <c r="B43" s="32" t="s">
        <v>162</v>
      </c>
      <c r="C43" s="33"/>
      <c r="D43" s="34">
        <v>1</v>
      </c>
      <c r="E43" s="11">
        <v>18900</v>
      </c>
      <c r="F43" s="44">
        <f t="shared" si="0"/>
        <v>18900</v>
      </c>
      <c r="G43" s="41" t="s">
        <v>180</v>
      </c>
    </row>
    <row r="44" spans="1:7" ht="45.75" thickBot="1" x14ac:dyDescent="0.3">
      <c r="A44" s="31" t="s">
        <v>143</v>
      </c>
      <c r="B44" s="32" t="s">
        <v>163</v>
      </c>
      <c r="C44" s="33"/>
      <c r="D44" s="34">
        <v>2</v>
      </c>
      <c r="E44" s="11">
        <v>3400</v>
      </c>
      <c r="F44" s="44">
        <f t="shared" si="0"/>
        <v>6800</v>
      </c>
      <c r="G44" s="41" t="s">
        <v>180</v>
      </c>
    </row>
    <row r="45" spans="1:7" ht="45.75" thickBot="1" x14ac:dyDescent="0.3">
      <c r="A45" s="31" t="s">
        <v>144</v>
      </c>
      <c r="B45" s="32" t="s">
        <v>164</v>
      </c>
      <c r="C45" s="32"/>
      <c r="D45" s="34">
        <v>1</v>
      </c>
      <c r="E45" s="11">
        <v>9900</v>
      </c>
      <c r="F45" s="44">
        <f t="shared" si="0"/>
        <v>9900</v>
      </c>
      <c r="G45" s="41" t="s">
        <v>180</v>
      </c>
    </row>
    <row r="46" spans="1:7" ht="45.75" thickBot="1" x14ac:dyDescent="0.3">
      <c r="A46" s="31" t="s">
        <v>145</v>
      </c>
      <c r="B46" s="32" t="s">
        <v>165</v>
      </c>
      <c r="C46" s="32"/>
      <c r="D46" s="34">
        <v>2</v>
      </c>
      <c r="E46" s="11">
        <v>10500</v>
      </c>
      <c r="F46" s="44">
        <f t="shared" si="0"/>
        <v>21000</v>
      </c>
      <c r="G46" s="41" t="s">
        <v>180</v>
      </c>
    </row>
    <row r="47" spans="1:7" ht="45.75" thickBot="1" x14ac:dyDescent="0.3">
      <c r="A47" s="31" t="s">
        <v>146</v>
      </c>
      <c r="B47" s="32" t="s">
        <v>166</v>
      </c>
      <c r="C47" s="33"/>
      <c r="D47" s="34">
        <v>3</v>
      </c>
      <c r="E47" s="11">
        <v>2700</v>
      </c>
      <c r="F47" s="44">
        <f t="shared" si="0"/>
        <v>8100</v>
      </c>
      <c r="G47" s="41" t="s">
        <v>180</v>
      </c>
    </row>
    <row r="48" spans="1:7" ht="45.75" thickBot="1" x14ac:dyDescent="0.3">
      <c r="A48" s="31" t="s">
        <v>147</v>
      </c>
      <c r="B48" s="32" t="s">
        <v>167</v>
      </c>
      <c r="C48" s="33"/>
      <c r="D48" s="34">
        <v>3</v>
      </c>
      <c r="E48" s="11">
        <v>1210</v>
      </c>
      <c r="F48" s="44">
        <f t="shared" si="0"/>
        <v>3630</v>
      </c>
      <c r="G48" s="41" t="s">
        <v>180</v>
      </c>
    </row>
    <row r="49" spans="1:7" ht="45.75" thickBot="1" x14ac:dyDescent="0.3">
      <c r="A49" s="31" t="s">
        <v>148</v>
      </c>
      <c r="B49" s="32" t="s">
        <v>168</v>
      </c>
      <c r="C49" s="33"/>
      <c r="D49" s="34">
        <v>3</v>
      </c>
      <c r="E49" s="11">
        <v>1300</v>
      </c>
      <c r="F49" s="44">
        <f t="shared" si="0"/>
        <v>3900</v>
      </c>
      <c r="G49" s="41" t="s">
        <v>180</v>
      </c>
    </row>
    <row r="50" spans="1:7" ht="45.75" thickBot="1" x14ac:dyDescent="0.3">
      <c r="A50" s="31" t="s">
        <v>170</v>
      </c>
      <c r="B50" s="32" t="s">
        <v>169</v>
      </c>
      <c r="C50" s="33"/>
      <c r="D50" s="11">
        <v>3</v>
      </c>
      <c r="E50" s="11">
        <v>2100</v>
      </c>
      <c r="F50" s="44">
        <f>D50*E50</f>
        <v>6300</v>
      </c>
      <c r="G50" s="41" t="s">
        <v>180</v>
      </c>
    </row>
    <row r="51" spans="1:7" ht="16.5" thickBot="1" x14ac:dyDescent="0.3">
      <c r="A51" s="17"/>
      <c r="B51" s="9"/>
      <c r="C51" s="7"/>
      <c r="D51" s="11"/>
      <c r="E51" s="11"/>
      <c r="F51" s="44">
        <f t="shared" si="0"/>
        <v>0</v>
      </c>
      <c r="G51" s="11"/>
    </row>
    <row r="52" spans="1:7" ht="16.5" thickBot="1" x14ac:dyDescent="0.3">
      <c r="A52" s="17"/>
      <c r="B52" s="9"/>
      <c r="C52" s="7"/>
      <c r="D52" s="11"/>
      <c r="E52" s="11"/>
      <c r="F52" s="44">
        <f t="shared" si="0"/>
        <v>0</v>
      </c>
      <c r="G52" s="11"/>
    </row>
    <row r="53" spans="1:7" ht="16.5" thickBot="1" x14ac:dyDescent="0.3">
      <c r="A53" s="17" t="s">
        <v>14</v>
      </c>
      <c r="B53" s="9"/>
      <c r="C53" s="7"/>
      <c r="D53" s="11"/>
      <c r="E53" s="11"/>
      <c r="F53" s="44">
        <f t="shared" si="0"/>
        <v>0</v>
      </c>
      <c r="G53" s="11"/>
    </row>
    <row r="54" spans="1:7" ht="32.25" thickBot="1" x14ac:dyDescent="0.3">
      <c r="A54" s="17" t="s">
        <v>15</v>
      </c>
      <c r="B54" s="14" t="s">
        <v>16</v>
      </c>
      <c r="C54" s="13"/>
      <c r="D54" s="13"/>
      <c r="E54" s="13"/>
      <c r="F54" s="44">
        <f>SUM(F55:F57)</f>
        <v>0</v>
      </c>
      <c r="G54" s="13"/>
    </row>
    <row r="55" spans="1:7" ht="16.5" thickBot="1" x14ac:dyDescent="0.3">
      <c r="A55" s="17" t="s">
        <v>17</v>
      </c>
      <c r="B55" s="14"/>
      <c r="C55" s="13"/>
      <c r="D55" s="13"/>
      <c r="E55" s="13"/>
      <c r="F55" s="44">
        <f t="shared" si="0"/>
        <v>0</v>
      </c>
      <c r="G55" s="13"/>
    </row>
    <row r="56" spans="1:7" ht="16.5" thickBot="1" x14ac:dyDescent="0.3">
      <c r="A56" s="17" t="s">
        <v>18</v>
      </c>
      <c r="B56" s="14"/>
      <c r="C56" s="13"/>
      <c r="D56" s="13"/>
      <c r="E56" s="13"/>
      <c r="F56" s="44">
        <f t="shared" si="0"/>
        <v>0</v>
      </c>
      <c r="G56" s="13"/>
    </row>
    <row r="57" spans="1:7" ht="16.5" thickBot="1" x14ac:dyDescent="0.3">
      <c r="A57" s="17" t="s">
        <v>14</v>
      </c>
      <c r="B57" s="14"/>
      <c r="C57" s="13"/>
      <c r="D57" s="13"/>
      <c r="E57" s="13"/>
      <c r="F57" s="44">
        <f t="shared" si="0"/>
        <v>0</v>
      </c>
      <c r="G57" s="13"/>
    </row>
    <row r="58" spans="1:7" ht="32.25" thickBot="1" x14ac:dyDescent="0.3">
      <c r="A58" s="17" t="s">
        <v>19</v>
      </c>
      <c r="B58" s="14" t="s">
        <v>20</v>
      </c>
      <c r="C58" s="13"/>
      <c r="D58" s="13"/>
      <c r="E58" s="13"/>
      <c r="F58" s="44">
        <f>SUM(F59:F61)</f>
        <v>0</v>
      </c>
      <c r="G58" s="13"/>
    </row>
    <row r="59" spans="1:7" ht="16.5" thickBot="1" x14ac:dyDescent="0.3">
      <c r="A59" s="17" t="s">
        <v>21</v>
      </c>
      <c r="B59" s="23"/>
      <c r="C59" s="16"/>
      <c r="D59" s="16"/>
      <c r="E59" s="16"/>
      <c r="F59" s="44">
        <f t="shared" si="0"/>
        <v>0</v>
      </c>
      <c r="G59" s="16"/>
    </row>
    <row r="60" spans="1:7" ht="16.5" thickBot="1" x14ac:dyDescent="0.3">
      <c r="A60" s="17" t="s">
        <v>22</v>
      </c>
      <c r="B60" s="14"/>
      <c r="C60" s="13"/>
      <c r="D60" s="13"/>
      <c r="E60" s="13"/>
      <c r="F60" s="44">
        <f t="shared" si="0"/>
        <v>0</v>
      </c>
      <c r="G60" s="13"/>
    </row>
    <row r="61" spans="1:7" ht="16.5" thickBot="1" x14ac:dyDescent="0.3">
      <c r="A61" s="17" t="s">
        <v>14</v>
      </c>
      <c r="B61" s="14"/>
      <c r="C61" s="13"/>
      <c r="D61" s="13"/>
      <c r="E61" s="13"/>
      <c r="F61" s="44">
        <f t="shared" si="0"/>
        <v>0</v>
      </c>
      <c r="G61" s="13"/>
    </row>
    <row r="62" spans="1:7" ht="189.75" thickBot="1" x14ac:dyDescent="0.3">
      <c r="A62" s="17" t="s">
        <v>23</v>
      </c>
      <c r="B62" s="14" t="s">
        <v>24</v>
      </c>
      <c r="C62" s="13"/>
      <c r="D62" s="13"/>
      <c r="E62" s="13"/>
      <c r="F62" s="44">
        <f t="shared" si="0"/>
        <v>0</v>
      </c>
      <c r="G62" s="13"/>
    </row>
    <row r="63" spans="1:7" ht="16.5" thickBot="1" x14ac:dyDescent="0.3">
      <c r="A63" s="17" t="s">
        <v>25</v>
      </c>
      <c r="B63" s="14"/>
      <c r="C63" s="13"/>
      <c r="D63" s="13"/>
      <c r="E63" s="13"/>
      <c r="F63" s="44">
        <f t="shared" si="0"/>
        <v>0</v>
      </c>
      <c r="G63" s="13"/>
    </row>
    <row r="64" spans="1:7" ht="16.5" thickBot="1" x14ac:dyDescent="0.3">
      <c r="A64" s="17" t="s">
        <v>26</v>
      </c>
      <c r="B64" s="14"/>
      <c r="C64" s="13"/>
      <c r="D64" s="13"/>
      <c r="E64" s="13"/>
      <c r="F64" s="44">
        <f t="shared" si="0"/>
        <v>0</v>
      </c>
      <c r="G64" s="13"/>
    </row>
    <row r="65" spans="1:8" ht="16.5" thickBot="1" x14ac:dyDescent="0.3">
      <c r="A65" s="17" t="s">
        <v>14</v>
      </c>
      <c r="B65" s="14"/>
      <c r="C65" s="13"/>
      <c r="D65" s="13"/>
      <c r="E65" s="13"/>
      <c r="F65" s="44">
        <f t="shared" si="0"/>
        <v>0</v>
      </c>
      <c r="G65" s="13"/>
    </row>
    <row r="66" spans="1:8" ht="126.75" thickBot="1" x14ac:dyDescent="0.3">
      <c r="A66" s="17" t="s">
        <v>27</v>
      </c>
      <c r="B66" s="14" t="s">
        <v>28</v>
      </c>
      <c r="C66" s="13"/>
      <c r="D66" s="13"/>
      <c r="E66" s="13"/>
      <c r="F66" s="44">
        <f>SUM(F67:F69)</f>
        <v>0</v>
      </c>
      <c r="G66" s="13"/>
    </row>
    <row r="67" spans="1:8" ht="16.5" thickBot="1" x14ac:dyDescent="0.3">
      <c r="A67" s="17" t="s">
        <v>29</v>
      </c>
      <c r="B67" s="14"/>
      <c r="C67" s="13"/>
      <c r="D67" s="13"/>
      <c r="E67" s="13"/>
      <c r="F67" s="45">
        <f>D67*E67</f>
        <v>0</v>
      </c>
      <c r="G67" s="13"/>
    </row>
    <row r="68" spans="1:8" ht="16.5" thickBot="1" x14ac:dyDescent="0.3">
      <c r="A68" s="17" t="s">
        <v>30</v>
      </c>
      <c r="B68" s="14"/>
      <c r="C68" s="13"/>
      <c r="D68" s="13"/>
      <c r="E68" s="13"/>
      <c r="F68" s="45"/>
      <c r="G68" s="13"/>
    </row>
    <row r="69" spans="1:8" ht="16.5" thickBot="1" x14ac:dyDescent="0.3">
      <c r="A69" s="17" t="s">
        <v>14</v>
      </c>
      <c r="B69" s="14"/>
      <c r="C69" s="13"/>
      <c r="D69" s="13"/>
      <c r="E69" s="13"/>
      <c r="F69" s="45"/>
      <c r="G69" s="13"/>
    </row>
    <row r="70" spans="1:8" ht="16.5" thickBot="1" x14ac:dyDescent="0.3">
      <c r="A70" s="17" t="s">
        <v>31</v>
      </c>
      <c r="B70" s="14" t="s">
        <v>32</v>
      </c>
      <c r="C70" s="13"/>
      <c r="D70" s="13"/>
      <c r="E70" s="13"/>
      <c r="F70" s="45">
        <f>SUM(F71:F73)</f>
        <v>0</v>
      </c>
      <c r="G70" s="13"/>
    </row>
    <row r="71" spans="1:8" ht="16.5" thickBot="1" x14ac:dyDescent="0.3">
      <c r="A71" s="17" t="s">
        <v>33</v>
      </c>
      <c r="B71" s="23"/>
      <c r="C71" s="13"/>
      <c r="D71" s="16"/>
      <c r="E71" s="16"/>
      <c r="F71" s="45">
        <f>E71*D71</f>
        <v>0</v>
      </c>
      <c r="G71" s="13"/>
    </row>
    <row r="72" spans="1:8" ht="16.5" thickBot="1" x14ac:dyDescent="0.3">
      <c r="A72" s="17" t="s">
        <v>34</v>
      </c>
      <c r="B72" s="14"/>
      <c r="C72" s="13"/>
      <c r="D72" s="13"/>
      <c r="E72" s="13"/>
      <c r="F72" s="45"/>
      <c r="G72" s="13"/>
    </row>
    <row r="73" spans="1:8" ht="16.5" thickBot="1" x14ac:dyDescent="0.3">
      <c r="A73" s="17" t="s">
        <v>14</v>
      </c>
      <c r="B73" s="14"/>
      <c r="C73" s="13"/>
      <c r="D73" s="13"/>
      <c r="E73" s="13"/>
      <c r="F73" s="45"/>
      <c r="G73" s="13"/>
    </row>
    <row r="74" spans="1:8" ht="16.5" thickBot="1" x14ac:dyDescent="0.3">
      <c r="A74" s="17" t="s">
        <v>53</v>
      </c>
      <c r="B74" s="12" t="s">
        <v>35</v>
      </c>
      <c r="C74" s="10"/>
      <c r="D74" s="13"/>
      <c r="E74" s="13"/>
      <c r="F74" s="45">
        <f>F29+F54+F58+F62+F70+F66</f>
        <v>350000</v>
      </c>
      <c r="G74" s="13"/>
    </row>
    <row r="75" spans="1:8" ht="18.75" x14ac:dyDescent="0.25">
      <c r="A75" s="1"/>
    </row>
    <row r="76" spans="1:8" ht="15.75" x14ac:dyDescent="0.25">
      <c r="A76" s="26"/>
      <c r="B76" s="27"/>
      <c r="C76" s="26"/>
      <c r="D76" s="26"/>
      <c r="E76" s="26"/>
      <c r="F76" s="26"/>
      <c r="G76" s="26"/>
    </row>
    <row r="77" spans="1:8" ht="18.75" x14ac:dyDescent="0.25">
      <c r="A77" s="65" t="s">
        <v>106</v>
      </c>
      <c r="B77" s="65"/>
      <c r="C77" s="65"/>
      <c r="D77" s="65"/>
      <c r="E77" s="65"/>
      <c r="F77" s="65"/>
      <c r="G77" s="65"/>
      <c r="H77" s="25"/>
    </row>
    <row r="78" spans="1:8" ht="238.5" customHeight="1" x14ac:dyDescent="0.25">
      <c r="A78" s="69" t="s">
        <v>195</v>
      </c>
      <c r="B78" s="69"/>
      <c r="C78" s="69"/>
      <c r="D78" s="69"/>
      <c r="E78" s="69"/>
      <c r="F78" s="69"/>
      <c r="G78" s="69"/>
      <c r="H78" s="69"/>
    </row>
    <row r="79" spans="1:8" ht="20.25" customHeight="1" x14ac:dyDescent="0.3">
      <c r="A79" s="74" t="s">
        <v>196</v>
      </c>
      <c r="B79" s="75"/>
      <c r="C79" s="75"/>
      <c r="D79" s="75"/>
      <c r="E79" s="75"/>
      <c r="F79" s="75"/>
      <c r="G79" s="75"/>
      <c r="H79" s="75"/>
    </row>
    <row r="80" spans="1:8" ht="18.75" x14ac:dyDescent="0.25">
      <c r="A80" s="69" t="s">
        <v>123</v>
      </c>
      <c r="B80" s="69"/>
      <c r="C80" s="69"/>
      <c r="D80" s="69"/>
      <c r="E80" s="69"/>
      <c r="F80" s="69"/>
      <c r="G80" s="69"/>
      <c r="H80" s="69"/>
    </row>
    <row r="81" spans="1:8" ht="195.75" customHeight="1" x14ac:dyDescent="0.25">
      <c r="A81" s="69" t="s">
        <v>197</v>
      </c>
      <c r="B81" s="69"/>
      <c r="C81" s="69"/>
      <c r="D81" s="69"/>
      <c r="E81" s="69"/>
      <c r="F81" s="69"/>
      <c r="G81" s="69"/>
      <c r="H81" s="69"/>
    </row>
    <row r="82" spans="1:8" ht="18.75" x14ac:dyDescent="0.25">
      <c r="A82" s="69" t="s">
        <v>107</v>
      </c>
      <c r="B82" s="69"/>
      <c r="C82" s="69"/>
      <c r="D82" s="69"/>
      <c r="E82" s="69"/>
      <c r="F82" s="69"/>
      <c r="G82" s="69"/>
      <c r="H82" s="69"/>
    </row>
    <row r="83" spans="1:8" ht="28.5" customHeight="1" x14ac:dyDescent="0.25">
      <c r="A83" s="69" t="s">
        <v>124</v>
      </c>
      <c r="B83" s="69"/>
      <c r="C83" s="69"/>
      <c r="D83" s="69"/>
      <c r="E83" s="69"/>
      <c r="F83" s="69"/>
      <c r="G83" s="69"/>
      <c r="H83" s="69"/>
    </row>
    <row r="84" spans="1:8" ht="23.25" customHeight="1" x14ac:dyDescent="0.25">
      <c r="A84" s="69" t="s">
        <v>198</v>
      </c>
      <c r="B84" s="69"/>
      <c r="C84" s="69"/>
      <c r="D84" s="69"/>
      <c r="E84" s="69"/>
      <c r="F84" s="69"/>
      <c r="G84" s="69"/>
      <c r="H84" s="69"/>
    </row>
    <row r="85" spans="1:8" s="24" customFormat="1" ht="18.75" x14ac:dyDescent="0.25">
      <c r="A85" s="69" t="s">
        <v>108</v>
      </c>
      <c r="B85" s="69"/>
      <c r="C85" s="69"/>
      <c r="D85" s="69"/>
      <c r="E85" s="69"/>
      <c r="F85" s="69"/>
      <c r="G85" s="69"/>
      <c r="H85" s="69"/>
    </row>
    <row r="86" spans="1:8" ht="18.75" x14ac:dyDescent="0.25">
      <c r="A86" s="66" t="s">
        <v>36</v>
      </c>
      <c r="B86" s="66"/>
      <c r="C86" s="66"/>
      <c r="D86" s="66"/>
      <c r="E86" s="66"/>
      <c r="F86" s="66"/>
      <c r="G86" s="66"/>
      <c r="H86" s="66"/>
    </row>
    <row r="87" spans="1:8" ht="62.25" customHeight="1" x14ac:dyDescent="0.25">
      <c r="A87" s="31" t="s">
        <v>2</v>
      </c>
      <c r="B87" s="70" t="s">
        <v>37</v>
      </c>
      <c r="C87" s="70" t="s">
        <v>38</v>
      </c>
      <c r="D87" s="70" t="s">
        <v>39</v>
      </c>
      <c r="E87" s="70" t="s">
        <v>40</v>
      </c>
      <c r="F87" s="70" t="s">
        <v>41</v>
      </c>
      <c r="G87" s="70" t="s">
        <v>42</v>
      </c>
      <c r="H87" s="70" t="s">
        <v>43</v>
      </c>
    </row>
    <row r="88" spans="1:8" ht="15.75" x14ac:dyDescent="0.25">
      <c r="A88" s="31" t="s">
        <v>3</v>
      </c>
      <c r="B88" s="70"/>
      <c r="C88" s="70"/>
      <c r="D88" s="70"/>
      <c r="E88" s="70"/>
      <c r="F88" s="70"/>
      <c r="G88" s="70"/>
      <c r="H88" s="70"/>
    </row>
    <row r="89" spans="1:8" ht="32.25" customHeight="1" x14ac:dyDescent="0.3">
      <c r="A89" s="38" t="s">
        <v>10</v>
      </c>
      <c r="B89" s="35" t="s">
        <v>171</v>
      </c>
      <c r="C89" s="36" t="s">
        <v>179</v>
      </c>
      <c r="D89" s="37">
        <v>3</v>
      </c>
      <c r="E89" s="31">
        <v>3000</v>
      </c>
      <c r="F89" s="46">
        <f>D89*E89</f>
        <v>9000</v>
      </c>
      <c r="G89" s="31">
        <v>200</v>
      </c>
      <c r="H89" s="46">
        <f>D89*G89</f>
        <v>600</v>
      </c>
    </row>
    <row r="90" spans="1:8" ht="36" customHeight="1" x14ac:dyDescent="0.3">
      <c r="A90" s="38" t="s">
        <v>15</v>
      </c>
      <c r="B90" s="35" t="s">
        <v>172</v>
      </c>
      <c r="C90" s="36" t="s">
        <v>179</v>
      </c>
      <c r="D90" s="37">
        <v>5</v>
      </c>
      <c r="E90" s="31">
        <v>3500</v>
      </c>
      <c r="F90" s="46">
        <f t="shared" ref="F90:F96" si="1">D90*E90</f>
        <v>17500</v>
      </c>
      <c r="G90" s="31">
        <v>200</v>
      </c>
      <c r="H90" s="46">
        <f t="shared" ref="H90:H95" si="2">D90*G90</f>
        <v>1000</v>
      </c>
    </row>
    <row r="91" spans="1:8" ht="25.5" customHeight="1" x14ac:dyDescent="0.3">
      <c r="A91" s="38" t="s">
        <v>19</v>
      </c>
      <c r="B91" s="35" t="s">
        <v>173</v>
      </c>
      <c r="C91" s="36" t="s">
        <v>179</v>
      </c>
      <c r="D91" s="37">
        <v>1</v>
      </c>
      <c r="E91" s="31">
        <v>5000</v>
      </c>
      <c r="F91" s="46">
        <f t="shared" si="1"/>
        <v>5000</v>
      </c>
      <c r="G91" s="31">
        <v>200</v>
      </c>
      <c r="H91" s="46">
        <f t="shared" si="2"/>
        <v>200</v>
      </c>
    </row>
    <row r="92" spans="1:8" ht="45" customHeight="1" x14ac:dyDescent="0.3">
      <c r="A92" s="38" t="s">
        <v>23</v>
      </c>
      <c r="B92" s="35" t="s">
        <v>174</v>
      </c>
      <c r="C92" s="36" t="s">
        <v>179</v>
      </c>
      <c r="D92" s="37">
        <v>1</v>
      </c>
      <c r="E92" s="31">
        <v>25000</v>
      </c>
      <c r="F92" s="46">
        <f t="shared" si="1"/>
        <v>25000</v>
      </c>
      <c r="G92" s="31">
        <v>8000</v>
      </c>
      <c r="H92" s="46">
        <f t="shared" si="2"/>
        <v>8000</v>
      </c>
    </row>
    <row r="93" spans="1:8" ht="39" customHeight="1" x14ac:dyDescent="0.3">
      <c r="A93" s="38" t="s">
        <v>27</v>
      </c>
      <c r="B93" s="35" t="s">
        <v>175</v>
      </c>
      <c r="C93" s="36" t="s">
        <v>179</v>
      </c>
      <c r="D93" s="37">
        <v>3</v>
      </c>
      <c r="E93" s="31">
        <v>3000</v>
      </c>
      <c r="F93" s="46">
        <f t="shared" si="1"/>
        <v>9000</v>
      </c>
      <c r="G93" s="31">
        <v>300</v>
      </c>
      <c r="H93" s="46">
        <f t="shared" si="2"/>
        <v>900</v>
      </c>
    </row>
    <row r="94" spans="1:8" ht="45.75" customHeight="1" x14ac:dyDescent="0.3">
      <c r="A94" s="38" t="s">
        <v>31</v>
      </c>
      <c r="B94" s="35" t="s">
        <v>176</v>
      </c>
      <c r="C94" s="36" t="s">
        <v>179</v>
      </c>
      <c r="D94" s="37">
        <v>5</v>
      </c>
      <c r="E94" s="31">
        <v>500</v>
      </c>
      <c r="F94" s="46">
        <f t="shared" si="1"/>
        <v>2500</v>
      </c>
      <c r="G94" s="31">
        <v>100</v>
      </c>
      <c r="H94" s="46">
        <f t="shared" si="2"/>
        <v>500</v>
      </c>
    </row>
    <row r="95" spans="1:8" ht="35.25" customHeight="1" x14ac:dyDescent="0.3">
      <c r="A95" s="38" t="s">
        <v>53</v>
      </c>
      <c r="B95" s="35" t="s">
        <v>177</v>
      </c>
      <c r="C95" s="36" t="s">
        <v>179</v>
      </c>
      <c r="D95" s="37">
        <v>1</v>
      </c>
      <c r="E95" s="31">
        <v>10000</v>
      </c>
      <c r="F95" s="46">
        <f t="shared" si="1"/>
        <v>10000</v>
      </c>
      <c r="G95" s="31">
        <v>1000</v>
      </c>
      <c r="H95" s="46">
        <f t="shared" si="2"/>
        <v>1000</v>
      </c>
    </row>
    <row r="96" spans="1:8" ht="31.5" customHeight="1" x14ac:dyDescent="0.3">
      <c r="A96" s="39" t="s">
        <v>55</v>
      </c>
      <c r="B96" s="35" t="s">
        <v>178</v>
      </c>
      <c r="C96" s="36" t="s">
        <v>179</v>
      </c>
      <c r="D96" s="37">
        <v>3</v>
      </c>
      <c r="E96" s="31">
        <v>2500</v>
      </c>
      <c r="F96" s="46">
        <f t="shared" si="1"/>
        <v>7500</v>
      </c>
      <c r="G96" s="31">
        <v>300</v>
      </c>
      <c r="H96" s="46">
        <f t="shared" ref="H96" si="3">D96*G96</f>
        <v>900</v>
      </c>
    </row>
    <row r="97" spans="1:8" ht="15.75" x14ac:dyDescent="0.25">
      <c r="A97" s="39" t="s">
        <v>14</v>
      </c>
      <c r="B97" s="38" t="s">
        <v>44</v>
      </c>
      <c r="C97" s="40"/>
      <c r="D97" s="40"/>
      <c r="E97" s="40"/>
      <c r="F97" s="47">
        <f>SUM(F89:F96)</f>
        <v>85500</v>
      </c>
      <c r="G97" s="40"/>
      <c r="H97" s="47">
        <f>SUM(H89:H96)</f>
        <v>13100</v>
      </c>
    </row>
    <row r="98" spans="1:8" ht="18.75" x14ac:dyDescent="0.25">
      <c r="A98" s="19"/>
    </row>
    <row r="99" spans="1:8" ht="18.75" x14ac:dyDescent="0.25">
      <c r="A99" s="65" t="s">
        <v>110</v>
      </c>
      <c r="B99" s="65"/>
      <c r="C99" s="65"/>
    </row>
    <row r="100" spans="1:8" ht="19.5" thickBot="1" x14ac:dyDescent="0.3">
      <c r="A100" s="64" t="s">
        <v>45</v>
      </c>
      <c r="B100" s="64"/>
      <c r="C100" s="64"/>
    </row>
    <row r="101" spans="1:8" ht="15.75" x14ac:dyDescent="0.25">
      <c r="A101" s="15" t="s">
        <v>2</v>
      </c>
      <c r="B101" s="76" t="s">
        <v>4</v>
      </c>
      <c r="C101" s="76" t="s">
        <v>46</v>
      </c>
    </row>
    <row r="102" spans="1:8" ht="16.5" thickBot="1" x14ac:dyDescent="0.3">
      <c r="A102" s="17" t="s">
        <v>3</v>
      </c>
      <c r="B102" s="77"/>
      <c r="C102" s="77"/>
    </row>
    <row r="103" spans="1:8" ht="16.5" thickBot="1" x14ac:dyDescent="0.3">
      <c r="A103" s="5" t="s">
        <v>10</v>
      </c>
      <c r="B103" s="14" t="s">
        <v>47</v>
      </c>
      <c r="C103" s="6"/>
    </row>
    <row r="104" spans="1:8" ht="16.5" thickBot="1" x14ac:dyDescent="0.3">
      <c r="A104" s="5" t="s">
        <v>15</v>
      </c>
      <c r="B104" s="14" t="s">
        <v>48</v>
      </c>
      <c r="C104" s="6">
        <v>10000</v>
      </c>
    </row>
    <row r="105" spans="1:8" ht="16.5" thickBot="1" x14ac:dyDescent="0.3">
      <c r="A105" s="5" t="s">
        <v>19</v>
      </c>
      <c r="B105" s="14" t="s">
        <v>49</v>
      </c>
      <c r="C105" s="6"/>
    </row>
    <row r="106" spans="1:8" ht="16.5" thickBot="1" x14ac:dyDescent="0.3">
      <c r="A106" s="5" t="s">
        <v>23</v>
      </c>
      <c r="B106" s="14" t="s">
        <v>50</v>
      </c>
      <c r="C106" s="6"/>
    </row>
    <row r="107" spans="1:8" ht="16.5" thickBot="1" x14ac:dyDescent="0.3">
      <c r="A107" s="5" t="s">
        <v>27</v>
      </c>
      <c r="B107" s="14" t="s">
        <v>51</v>
      </c>
      <c r="C107" s="6">
        <v>500</v>
      </c>
    </row>
    <row r="108" spans="1:8" ht="36" customHeight="1" thickBot="1" x14ac:dyDescent="0.3">
      <c r="A108" s="5" t="s">
        <v>31</v>
      </c>
      <c r="B108" s="14" t="s">
        <v>52</v>
      </c>
      <c r="C108" s="6"/>
    </row>
    <row r="109" spans="1:8" ht="48" thickBot="1" x14ac:dyDescent="0.3">
      <c r="A109" s="5" t="s">
        <v>53</v>
      </c>
      <c r="B109" s="14" t="s">
        <v>54</v>
      </c>
      <c r="C109" s="6"/>
    </row>
    <row r="110" spans="1:8" ht="16.5" thickBot="1" x14ac:dyDescent="0.3">
      <c r="A110" s="5" t="s">
        <v>55</v>
      </c>
      <c r="B110" s="14" t="s">
        <v>56</v>
      </c>
      <c r="C110" s="6">
        <v>3420</v>
      </c>
    </row>
    <row r="111" spans="1:8" ht="16.5" thickBot="1" x14ac:dyDescent="0.3">
      <c r="A111" s="5" t="s">
        <v>14</v>
      </c>
      <c r="B111" s="14"/>
      <c r="C111" s="6"/>
    </row>
    <row r="112" spans="1:8" ht="16.5" thickBot="1" x14ac:dyDescent="0.3">
      <c r="A112" s="5" t="s">
        <v>14</v>
      </c>
      <c r="B112" s="14"/>
      <c r="C112" s="6"/>
    </row>
    <row r="113" spans="1:15" ht="16.5" thickBot="1" x14ac:dyDescent="0.3">
      <c r="A113" s="5" t="s">
        <v>14</v>
      </c>
      <c r="B113" s="14" t="s">
        <v>35</v>
      </c>
      <c r="C113" s="48">
        <f>C103+C104+C105+C106+C107+C108+C109+C110</f>
        <v>13920</v>
      </c>
    </row>
    <row r="114" spans="1:15" ht="18.75" x14ac:dyDescent="0.25">
      <c r="A114" s="1"/>
    </row>
    <row r="115" spans="1:15" ht="18.75" x14ac:dyDescent="0.25">
      <c r="A115" s="65" t="s">
        <v>109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</row>
    <row r="116" spans="1:15" ht="18.75" x14ac:dyDescent="0.25">
      <c r="A116" s="65" t="s">
        <v>57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</row>
    <row r="117" spans="1:15" ht="19.5" thickBot="1" x14ac:dyDescent="0.3">
      <c r="A117" s="18" t="s">
        <v>58</v>
      </c>
    </row>
    <row r="118" spans="1:15" ht="49.5" customHeight="1" thickBot="1" x14ac:dyDescent="0.3">
      <c r="A118" s="49" t="s">
        <v>105</v>
      </c>
      <c r="B118" s="49" t="s">
        <v>59</v>
      </c>
      <c r="C118" s="50" t="s">
        <v>60</v>
      </c>
      <c r="D118" s="50" t="s">
        <v>61</v>
      </c>
      <c r="E118" s="50" t="s">
        <v>62</v>
      </c>
      <c r="F118" s="50" t="s">
        <v>63</v>
      </c>
      <c r="G118" s="50" t="s">
        <v>64</v>
      </c>
      <c r="H118" s="50" t="s">
        <v>65</v>
      </c>
      <c r="I118" s="50" t="s">
        <v>66</v>
      </c>
      <c r="J118" s="50" t="s">
        <v>67</v>
      </c>
      <c r="K118" s="50" t="s">
        <v>68</v>
      </c>
      <c r="L118" s="50" t="s">
        <v>69</v>
      </c>
      <c r="M118" s="50" t="s">
        <v>70</v>
      </c>
      <c r="N118" s="50" t="s">
        <v>71</v>
      </c>
      <c r="O118" s="50" t="s">
        <v>35</v>
      </c>
    </row>
    <row r="119" spans="1:15" ht="16.5" thickBot="1" x14ac:dyDescent="0.3">
      <c r="A119" s="49" t="s">
        <v>10</v>
      </c>
      <c r="B119" s="51" t="s">
        <v>72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</row>
    <row r="120" spans="1:15" ht="16.5" thickBot="1" x14ac:dyDescent="0.3">
      <c r="A120" s="52" t="s">
        <v>15</v>
      </c>
      <c r="B120" s="53" t="s">
        <v>73</v>
      </c>
      <c r="C120" s="54">
        <v>0.5</v>
      </c>
      <c r="D120" s="54">
        <v>0.7</v>
      </c>
      <c r="E120" s="54">
        <v>0.8</v>
      </c>
      <c r="F120" s="54">
        <v>0.9</v>
      </c>
      <c r="G120" s="54">
        <v>1</v>
      </c>
      <c r="H120" s="54">
        <v>1</v>
      </c>
      <c r="I120" s="54">
        <v>1</v>
      </c>
      <c r="J120" s="54">
        <v>1</v>
      </c>
      <c r="K120" s="54">
        <v>1</v>
      </c>
      <c r="L120" s="54">
        <v>1</v>
      </c>
      <c r="M120" s="54">
        <v>1</v>
      </c>
      <c r="N120" s="54">
        <v>1</v>
      </c>
      <c r="O120" s="55"/>
    </row>
    <row r="121" spans="1:15" ht="16.5" thickBot="1" x14ac:dyDescent="0.3">
      <c r="A121" s="52" t="s">
        <v>19</v>
      </c>
      <c r="B121" s="53" t="s">
        <v>74</v>
      </c>
      <c r="C121" s="55">
        <f>$F97*C120</f>
        <v>42750</v>
      </c>
      <c r="D121" s="55">
        <f t="shared" ref="D121:N121" si="4">$F97*D120</f>
        <v>59849.999999999993</v>
      </c>
      <c r="E121" s="55">
        <f>$F97*E120</f>
        <v>68400</v>
      </c>
      <c r="F121" s="55">
        <f t="shared" si="4"/>
        <v>76950</v>
      </c>
      <c r="G121" s="55">
        <f t="shared" si="4"/>
        <v>85500</v>
      </c>
      <c r="H121" s="55">
        <f t="shared" si="4"/>
        <v>85500</v>
      </c>
      <c r="I121" s="55">
        <f t="shared" si="4"/>
        <v>85500</v>
      </c>
      <c r="J121" s="55">
        <f t="shared" si="4"/>
        <v>85500</v>
      </c>
      <c r="K121" s="55">
        <f t="shared" si="4"/>
        <v>85500</v>
      </c>
      <c r="L121" s="55">
        <f t="shared" si="4"/>
        <v>85500</v>
      </c>
      <c r="M121" s="55">
        <f t="shared" si="4"/>
        <v>85500</v>
      </c>
      <c r="N121" s="55">
        <f t="shared" si="4"/>
        <v>85500</v>
      </c>
      <c r="O121" s="55">
        <f>SUM(C121:N121)</f>
        <v>931950</v>
      </c>
    </row>
    <row r="122" spans="1:15" ht="66.75" customHeight="1" thickBot="1" x14ac:dyDescent="0.3">
      <c r="A122" s="52" t="s">
        <v>23</v>
      </c>
      <c r="B122" s="53" t="s">
        <v>111</v>
      </c>
      <c r="C122" s="55">
        <f>SUM(C123:C126)</f>
        <v>17050</v>
      </c>
      <c r="D122" s="55">
        <f>SUM(D123:D126)</f>
        <v>19670</v>
      </c>
      <c r="E122" s="55">
        <f>SUM(E123:E126)</f>
        <v>20980</v>
      </c>
      <c r="F122" s="55">
        <f t="shared" ref="F122:N122" si="5">SUM(F123:F126)</f>
        <v>22290</v>
      </c>
      <c r="G122" s="55">
        <f t="shared" si="5"/>
        <v>23600</v>
      </c>
      <c r="H122" s="55">
        <f t="shared" si="5"/>
        <v>23600</v>
      </c>
      <c r="I122" s="55">
        <f t="shared" si="5"/>
        <v>23600</v>
      </c>
      <c r="J122" s="55">
        <f t="shared" si="5"/>
        <v>23600</v>
      </c>
      <c r="K122" s="55">
        <f t="shared" si="5"/>
        <v>23600</v>
      </c>
      <c r="L122" s="55">
        <f t="shared" si="5"/>
        <v>23600</v>
      </c>
      <c r="M122" s="55">
        <f t="shared" si="5"/>
        <v>23600</v>
      </c>
      <c r="N122" s="55">
        <f t="shared" si="5"/>
        <v>23600</v>
      </c>
      <c r="O122" s="55">
        <f>SUM(C122:N122)</f>
        <v>268790</v>
      </c>
    </row>
    <row r="123" spans="1:15" ht="16.5" thickBot="1" x14ac:dyDescent="0.3">
      <c r="A123" s="52" t="s">
        <v>25</v>
      </c>
      <c r="B123" s="53" t="s">
        <v>125</v>
      </c>
      <c r="C123" s="55">
        <f>C120*H97</f>
        <v>6550</v>
      </c>
      <c r="D123" s="55">
        <f>D120*H97</f>
        <v>9170</v>
      </c>
      <c r="E123" s="55">
        <f>E120*H97</f>
        <v>10480</v>
      </c>
      <c r="F123" s="55">
        <f>F120*H97</f>
        <v>11790</v>
      </c>
      <c r="G123" s="55">
        <f>G120*H97</f>
        <v>13100</v>
      </c>
      <c r="H123" s="55">
        <f>H120*H97</f>
        <v>13100</v>
      </c>
      <c r="I123" s="55">
        <f>I120*H97</f>
        <v>13100</v>
      </c>
      <c r="J123" s="55">
        <f>J120*H97</f>
        <v>13100</v>
      </c>
      <c r="K123" s="55">
        <f>K120*H97</f>
        <v>13100</v>
      </c>
      <c r="L123" s="55">
        <f>L120*H97</f>
        <v>13100</v>
      </c>
      <c r="M123" s="55">
        <f>M120*H97</f>
        <v>13100</v>
      </c>
      <c r="N123" s="55">
        <f>N120*H97</f>
        <v>13100</v>
      </c>
      <c r="O123" s="55">
        <f>SUM(C123:N123)</f>
        <v>142790</v>
      </c>
    </row>
    <row r="124" spans="1:15" ht="16.5" thickBot="1" x14ac:dyDescent="0.3">
      <c r="A124" s="52" t="s">
        <v>26</v>
      </c>
      <c r="B124" s="53" t="s">
        <v>128</v>
      </c>
      <c r="C124" s="55">
        <f>SUM(C103:C109)</f>
        <v>10500</v>
      </c>
      <c r="D124" s="55">
        <f>SUM(C103:C109)</f>
        <v>10500</v>
      </c>
      <c r="E124" s="55">
        <f>SUM(C103:C109)</f>
        <v>10500</v>
      </c>
      <c r="F124" s="55">
        <f>SUM(C103:C109)</f>
        <v>10500</v>
      </c>
      <c r="G124" s="55">
        <f>SUM(C103:C109)</f>
        <v>10500</v>
      </c>
      <c r="H124" s="55">
        <f>SUM(C103:C109)</f>
        <v>10500</v>
      </c>
      <c r="I124" s="55">
        <f>SUM(C103:C109)</f>
        <v>10500</v>
      </c>
      <c r="J124" s="55">
        <f>SUM(C103:C109)</f>
        <v>10500</v>
      </c>
      <c r="K124" s="55">
        <f>SUM(C103:C109)</f>
        <v>10500</v>
      </c>
      <c r="L124" s="55">
        <f>SUM(C103:C109)</f>
        <v>10500</v>
      </c>
      <c r="M124" s="55">
        <f>SUM(C103:C109)</f>
        <v>10500</v>
      </c>
      <c r="N124" s="55">
        <f>SUM(C103:C109)</f>
        <v>10500</v>
      </c>
      <c r="O124" s="55">
        <f>SUM(C124:N124)</f>
        <v>126000</v>
      </c>
    </row>
    <row r="125" spans="1:15" ht="16.5" thickBot="1" x14ac:dyDescent="0.3">
      <c r="A125" s="52"/>
      <c r="B125" s="53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</row>
    <row r="126" spans="1:15" ht="16.5" thickBot="1" x14ac:dyDescent="0.3">
      <c r="A126" s="52" t="s">
        <v>14</v>
      </c>
      <c r="B126" s="53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>
        <f t="shared" ref="O126:O127" si="6">SUM(C126:N126)</f>
        <v>0</v>
      </c>
    </row>
    <row r="127" spans="1:15" ht="16.5" thickBot="1" x14ac:dyDescent="0.3">
      <c r="A127" s="52" t="s">
        <v>27</v>
      </c>
      <c r="B127" s="53" t="s">
        <v>75</v>
      </c>
      <c r="C127" s="55">
        <f>C121-C122</f>
        <v>25700</v>
      </c>
      <c r="D127" s="55">
        <f>D121-D122</f>
        <v>40179.999999999993</v>
      </c>
      <c r="E127" s="55">
        <f t="shared" ref="E127:N127" si="7">E121-E122</f>
        <v>47420</v>
      </c>
      <c r="F127" s="55">
        <f>F121-F122</f>
        <v>54660</v>
      </c>
      <c r="G127" s="55">
        <f t="shared" si="7"/>
        <v>61900</v>
      </c>
      <c r="H127" s="55">
        <f t="shared" si="7"/>
        <v>61900</v>
      </c>
      <c r="I127" s="55">
        <f t="shared" si="7"/>
        <v>61900</v>
      </c>
      <c r="J127" s="55">
        <f t="shared" si="7"/>
        <v>61900</v>
      </c>
      <c r="K127" s="55">
        <f t="shared" si="7"/>
        <v>61900</v>
      </c>
      <c r="L127" s="55">
        <f t="shared" si="7"/>
        <v>61900</v>
      </c>
      <c r="M127" s="55">
        <f t="shared" si="7"/>
        <v>61900</v>
      </c>
      <c r="N127" s="55">
        <f t="shared" si="7"/>
        <v>61900</v>
      </c>
      <c r="O127" s="55">
        <f t="shared" si="6"/>
        <v>663160</v>
      </c>
    </row>
    <row r="128" spans="1:15" ht="16.5" thickBot="1" x14ac:dyDescent="0.3">
      <c r="A128" s="52" t="s">
        <v>31</v>
      </c>
      <c r="B128" s="53" t="s">
        <v>76</v>
      </c>
      <c r="C128" s="55">
        <f>SUM(C129:C130)</f>
        <v>1710</v>
      </c>
      <c r="D128" s="55">
        <f>SUM(D129:D130)</f>
        <v>2393.9999999999995</v>
      </c>
      <c r="E128" s="55">
        <f t="shared" ref="E128:N128" si="8">SUM(E129:E130)</f>
        <v>2736</v>
      </c>
      <c r="F128" s="55">
        <f t="shared" si="8"/>
        <v>3078</v>
      </c>
      <c r="G128" s="55">
        <f>SUM(G129:G130)</f>
        <v>3420</v>
      </c>
      <c r="H128" s="55">
        <f t="shared" si="8"/>
        <v>3420</v>
      </c>
      <c r="I128" s="55">
        <f t="shared" si="8"/>
        <v>3420</v>
      </c>
      <c r="J128" s="55">
        <f t="shared" si="8"/>
        <v>3420</v>
      </c>
      <c r="K128" s="55">
        <f t="shared" si="8"/>
        <v>3420</v>
      </c>
      <c r="L128" s="55">
        <f t="shared" si="8"/>
        <v>3420</v>
      </c>
      <c r="M128" s="55">
        <f t="shared" si="8"/>
        <v>3420</v>
      </c>
      <c r="N128" s="55">
        <f t="shared" si="8"/>
        <v>3420</v>
      </c>
      <c r="O128" s="55">
        <f>SUM(C128:N128)</f>
        <v>37278</v>
      </c>
    </row>
    <row r="129" spans="1:15" ht="17.25" thickBot="1" x14ac:dyDescent="0.3">
      <c r="A129" s="52"/>
      <c r="B129" s="56" t="s">
        <v>126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>
        <f t="shared" ref="O129:O131" si="9">SUM(C129:N129)</f>
        <v>0</v>
      </c>
    </row>
    <row r="130" spans="1:15" ht="33.75" thickBot="1" x14ac:dyDescent="0.3">
      <c r="A130" s="52"/>
      <c r="B130" s="56" t="s">
        <v>127</v>
      </c>
      <c r="C130" s="49">
        <f>C121*0.04</f>
        <v>1710</v>
      </c>
      <c r="D130" s="49">
        <f t="shared" ref="D130:N130" si="10">D121*0.04</f>
        <v>2393.9999999999995</v>
      </c>
      <c r="E130" s="49">
        <f t="shared" si="10"/>
        <v>2736</v>
      </c>
      <c r="F130" s="49">
        <f t="shared" si="10"/>
        <v>3078</v>
      </c>
      <c r="G130" s="49">
        <f t="shared" si="10"/>
        <v>3420</v>
      </c>
      <c r="H130" s="49">
        <f t="shared" si="10"/>
        <v>3420</v>
      </c>
      <c r="I130" s="49">
        <f t="shared" si="10"/>
        <v>3420</v>
      </c>
      <c r="J130" s="49">
        <f t="shared" si="10"/>
        <v>3420</v>
      </c>
      <c r="K130" s="49">
        <f t="shared" si="10"/>
        <v>3420</v>
      </c>
      <c r="L130" s="49">
        <f t="shared" si="10"/>
        <v>3420</v>
      </c>
      <c r="M130" s="49">
        <f t="shared" si="10"/>
        <v>3420</v>
      </c>
      <c r="N130" s="49">
        <f t="shared" si="10"/>
        <v>3420</v>
      </c>
      <c r="O130" s="49">
        <f t="shared" si="9"/>
        <v>37278</v>
      </c>
    </row>
    <row r="131" spans="1:15" ht="16.5" thickBot="1" x14ac:dyDescent="0.3">
      <c r="A131" s="52" t="s">
        <v>53</v>
      </c>
      <c r="B131" s="51" t="s">
        <v>77</v>
      </c>
      <c r="C131" s="49">
        <f>C127-C128</f>
        <v>23990</v>
      </c>
      <c r="D131" s="49">
        <f t="shared" ref="D131:N131" si="11">D127-D128</f>
        <v>37785.999999999993</v>
      </c>
      <c r="E131" s="49">
        <f>E127-E128</f>
        <v>44684</v>
      </c>
      <c r="F131" s="49">
        <f t="shared" si="11"/>
        <v>51582</v>
      </c>
      <c r="G131" s="49">
        <f t="shared" si="11"/>
        <v>58480</v>
      </c>
      <c r="H131" s="49">
        <f t="shared" si="11"/>
        <v>58480</v>
      </c>
      <c r="I131" s="49">
        <f t="shared" si="11"/>
        <v>58480</v>
      </c>
      <c r="J131" s="49">
        <f t="shared" si="11"/>
        <v>58480</v>
      </c>
      <c r="K131" s="49">
        <f t="shared" si="11"/>
        <v>58480</v>
      </c>
      <c r="L131" s="49">
        <f t="shared" si="11"/>
        <v>58480</v>
      </c>
      <c r="M131" s="49">
        <f t="shared" si="11"/>
        <v>58480</v>
      </c>
      <c r="N131" s="49">
        <f t="shared" si="11"/>
        <v>58480</v>
      </c>
      <c r="O131" s="49">
        <f t="shared" si="9"/>
        <v>625882</v>
      </c>
    </row>
    <row r="132" spans="1:15" ht="16.5" thickBot="1" x14ac:dyDescent="0.3">
      <c r="A132" s="62" t="s">
        <v>55</v>
      </c>
      <c r="B132" s="51" t="s">
        <v>78</v>
      </c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f>D142/D138</f>
        <v>0.67158323944417619</v>
      </c>
    </row>
    <row r="133" spans="1:15" ht="16.5" thickBot="1" x14ac:dyDescent="0.3">
      <c r="A133" s="63"/>
      <c r="B133" s="57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/>
    </row>
    <row r="134" spans="1:15" ht="18.75" x14ac:dyDescent="0.25">
      <c r="A134" s="19"/>
    </row>
    <row r="135" spans="1:15" ht="18.75" x14ac:dyDescent="0.25">
      <c r="A135" s="65" t="s">
        <v>79</v>
      </c>
      <c r="B135" s="65"/>
      <c r="C135" s="65"/>
      <c r="D135" s="65"/>
      <c r="E135" s="65"/>
      <c r="F135" s="21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ht="19.5" thickBot="1" x14ac:dyDescent="0.3">
      <c r="A136" s="64" t="s">
        <v>80</v>
      </c>
      <c r="B136" s="64"/>
      <c r="C136" s="64"/>
      <c r="D136" s="64"/>
      <c r="E136" s="64"/>
    </row>
    <row r="137" spans="1:15" ht="48" thickBot="1" x14ac:dyDescent="0.3">
      <c r="A137" s="8" t="s">
        <v>105</v>
      </c>
      <c r="B137" s="16" t="s">
        <v>59</v>
      </c>
      <c r="C137" s="16" t="s">
        <v>81</v>
      </c>
      <c r="D137" s="16" t="s">
        <v>112</v>
      </c>
      <c r="E137" s="16" t="s">
        <v>82</v>
      </c>
    </row>
    <row r="138" spans="1:15" ht="16.5" thickBot="1" x14ac:dyDescent="0.3">
      <c r="A138" s="8" t="s">
        <v>10</v>
      </c>
      <c r="B138" s="12" t="s">
        <v>83</v>
      </c>
      <c r="C138" s="16" t="s">
        <v>84</v>
      </c>
      <c r="D138" s="58">
        <f>E138/12</f>
        <v>77662.5</v>
      </c>
      <c r="E138" s="55">
        <f>O121</f>
        <v>931950</v>
      </c>
    </row>
    <row r="139" spans="1:15" ht="16.5" thickBot="1" x14ac:dyDescent="0.3">
      <c r="A139" s="8" t="s">
        <v>15</v>
      </c>
      <c r="B139" s="12" t="s">
        <v>85</v>
      </c>
      <c r="C139" s="16" t="s">
        <v>84</v>
      </c>
      <c r="D139" s="58">
        <f>E139/12</f>
        <v>25505.666666666668</v>
      </c>
      <c r="E139" s="55">
        <f>E140+E141</f>
        <v>306068</v>
      </c>
    </row>
    <row r="140" spans="1:15" ht="16.5" thickBot="1" x14ac:dyDescent="0.3">
      <c r="A140" s="8" t="s">
        <v>19</v>
      </c>
      <c r="B140" s="12" t="s">
        <v>86</v>
      </c>
      <c r="C140" s="16" t="s">
        <v>84</v>
      </c>
      <c r="D140" s="58">
        <f>E140/12</f>
        <v>22399.166666666668</v>
      </c>
      <c r="E140" s="55">
        <f>O122</f>
        <v>268790</v>
      </c>
    </row>
    <row r="141" spans="1:15" ht="16.5" thickBot="1" x14ac:dyDescent="0.3">
      <c r="A141" s="8" t="s">
        <v>23</v>
      </c>
      <c r="B141" s="12" t="s">
        <v>56</v>
      </c>
      <c r="C141" s="16" t="s">
        <v>84</v>
      </c>
      <c r="D141" s="58">
        <f t="shared" ref="D141:D142" si="12">E141/12</f>
        <v>3106.5</v>
      </c>
      <c r="E141" s="55">
        <f>O128</f>
        <v>37278</v>
      </c>
    </row>
    <row r="142" spans="1:15" ht="16.5" thickBot="1" x14ac:dyDescent="0.3">
      <c r="A142" s="8" t="s">
        <v>27</v>
      </c>
      <c r="B142" s="12" t="s">
        <v>87</v>
      </c>
      <c r="C142" s="16" t="s">
        <v>84</v>
      </c>
      <c r="D142" s="58">
        <f t="shared" si="12"/>
        <v>52156.833333333336</v>
      </c>
      <c r="E142" s="55">
        <f>E138-E140-E141</f>
        <v>625882</v>
      </c>
    </row>
    <row r="143" spans="1:15" ht="16.5" thickBot="1" x14ac:dyDescent="0.3">
      <c r="A143" s="8" t="s">
        <v>31</v>
      </c>
      <c r="B143" s="12" t="s">
        <v>88</v>
      </c>
      <c r="C143" s="16" t="s">
        <v>89</v>
      </c>
      <c r="D143" s="58" t="s">
        <v>129</v>
      </c>
      <c r="E143" s="58">
        <f>350000/E142*12</f>
        <v>6.7105300999229884</v>
      </c>
    </row>
    <row r="144" spans="1:15" ht="16.5" thickBot="1" x14ac:dyDescent="0.3">
      <c r="A144" s="8" t="s">
        <v>53</v>
      </c>
      <c r="B144" s="12" t="s">
        <v>90</v>
      </c>
      <c r="C144" s="16" t="s">
        <v>91</v>
      </c>
      <c r="D144" s="55" t="s">
        <v>129</v>
      </c>
      <c r="E144" s="59">
        <f>D142/D138</f>
        <v>0.67158323944417619</v>
      </c>
    </row>
    <row r="145" spans="1:15" ht="19.5" thickBot="1" x14ac:dyDescent="0.3">
      <c r="A145" s="1"/>
    </row>
    <row r="146" spans="1:15" ht="18.75" x14ac:dyDescent="0.25">
      <c r="A146" s="65" t="s">
        <v>199</v>
      </c>
      <c r="B146" s="65"/>
      <c r="C146" s="65"/>
      <c r="D146" s="65"/>
      <c r="E146" s="65"/>
      <c r="F146" s="21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19.5" thickBot="1" x14ac:dyDescent="0.3">
      <c r="A147" s="64" t="s">
        <v>92</v>
      </c>
      <c r="B147" s="64"/>
      <c r="C147" s="64"/>
      <c r="D147" s="64"/>
    </row>
    <row r="148" spans="1:15" ht="62.25" customHeight="1" x14ac:dyDescent="0.25">
      <c r="A148" s="2" t="s">
        <v>2</v>
      </c>
      <c r="B148" s="67" t="s">
        <v>93</v>
      </c>
      <c r="C148" s="4" t="s">
        <v>8</v>
      </c>
      <c r="D148" s="67" t="s">
        <v>95</v>
      </c>
    </row>
    <row r="149" spans="1:15" ht="16.5" thickBot="1" x14ac:dyDescent="0.3">
      <c r="A149" s="3" t="s">
        <v>3</v>
      </c>
      <c r="B149" s="68"/>
      <c r="C149" s="6" t="s">
        <v>94</v>
      </c>
      <c r="D149" s="68"/>
    </row>
    <row r="150" spans="1:15" ht="180" customHeight="1" thickBot="1" x14ac:dyDescent="0.3">
      <c r="A150" s="3">
        <v>1</v>
      </c>
      <c r="B150" s="14" t="s">
        <v>96</v>
      </c>
      <c r="C150" s="6">
        <v>350000</v>
      </c>
      <c r="D150" s="6">
        <v>100</v>
      </c>
    </row>
    <row r="151" spans="1:15" ht="16.5" thickBot="1" x14ac:dyDescent="0.3">
      <c r="A151" s="3">
        <v>2</v>
      </c>
      <c r="B151" s="14" t="s">
        <v>97</v>
      </c>
      <c r="C151" s="6"/>
      <c r="D151" s="6"/>
    </row>
    <row r="152" spans="1:15" ht="32.25" thickBot="1" x14ac:dyDescent="0.3">
      <c r="A152" s="3">
        <v>3</v>
      </c>
      <c r="B152" s="14" t="s">
        <v>98</v>
      </c>
      <c r="C152" s="6"/>
      <c r="D152" s="6"/>
    </row>
    <row r="153" spans="1:15" ht="16.5" thickBot="1" x14ac:dyDescent="0.3">
      <c r="A153" s="5">
        <v>4</v>
      </c>
      <c r="B153" s="14" t="s">
        <v>35</v>
      </c>
      <c r="C153" s="48">
        <f>SUM(C150:C152)</f>
        <v>350000</v>
      </c>
      <c r="D153" s="48">
        <f>SUM(D150:D152)</f>
        <v>100</v>
      </c>
    </row>
    <row r="154" spans="1:15" ht="18.75" x14ac:dyDescent="0.25">
      <c r="A154" s="20"/>
    </row>
    <row r="155" spans="1:15" ht="18.75" x14ac:dyDescent="0.25">
      <c r="A155" s="65" t="s">
        <v>114</v>
      </c>
      <c r="B155" s="65"/>
      <c r="C155" s="65"/>
      <c r="D155" s="65"/>
    </row>
    <row r="156" spans="1:15" ht="18.75" x14ac:dyDescent="0.25">
      <c r="A156" s="66" t="s">
        <v>99</v>
      </c>
      <c r="B156" s="66"/>
      <c r="C156" s="66"/>
    </row>
    <row r="157" spans="1:15" ht="78" customHeight="1" x14ac:dyDescent="0.25">
      <c r="A157" s="38" t="s">
        <v>113</v>
      </c>
      <c r="B157" s="31" t="s">
        <v>100</v>
      </c>
      <c r="C157" s="31" t="s">
        <v>101</v>
      </c>
    </row>
    <row r="158" spans="1:15" ht="64.5" customHeight="1" x14ac:dyDescent="0.25">
      <c r="A158" s="38" t="s">
        <v>10</v>
      </c>
      <c r="B158" s="42" t="s">
        <v>181</v>
      </c>
      <c r="C158" s="42" t="s">
        <v>186</v>
      </c>
      <c r="D158" s="43"/>
      <c r="E158" s="43"/>
      <c r="F158" s="43"/>
      <c r="G158" s="43"/>
    </row>
    <row r="159" spans="1:15" ht="60.75" customHeight="1" x14ac:dyDescent="0.25">
      <c r="A159" s="38" t="s">
        <v>15</v>
      </c>
      <c r="B159" s="42" t="s">
        <v>182</v>
      </c>
      <c r="C159" s="42" t="s">
        <v>184</v>
      </c>
      <c r="D159" s="43"/>
      <c r="E159" s="43"/>
      <c r="F159" s="43"/>
      <c r="G159" s="43"/>
    </row>
    <row r="160" spans="1:15" ht="63.75" customHeight="1" x14ac:dyDescent="0.25">
      <c r="A160" s="38" t="s">
        <v>19</v>
      </c>
      <c r="B160" s="42" t="s">
        <v>183</v>
      </c>
      <c r="C160" s="42" t="s">
        <v>185</v>
      </c>
      <c r="D160" s="43"/>
      <c r="E160" s="43"/>
      <c r="F160" s="43"/>
      <c r="G160" s="43"/>
    </row>
    <row r="161" spans="1:3" ht="15.75" x14ac:dyDescent="0.25">
      <c r="A161" s="38" t="s">
        <v>14</v>
      </c>
      <c r="B161" s="38"/>
      <c r="C161" s="38"/>
    </row>
    <row r="162" spans="1:3" ht="18.75" x14ac:dyDescent="0.25">
      <c r="A162" s="1"/>
    </row>
  </sheetData>
  <mergeCells count="72">
    <mergeCell ref="A27:G27"/>
    <mergeCell ref="A26:G26"/>
    <mergeCell ref="A77:G77"/>
    <mergeCell ref="B101:B102"/>
    <mergeCell ref="C101:C102"/>
    <mergeCell ref="B87:B88"/>
    <mergeCell ref="C87:C88"/>
    <mergeCell ref="G87:G88"/>
    <mergeCell ref="A78:H78"/>
    <mergeCell ref="A86:H86"/>
    <mergeCell ref="A84:H84"/>
    <mergeCell ref="A83:H83"/>
    <mergeCell ref="A100:C100"/>
    <mergeCell ref="A82:H82"/>
    <mergeCell ref="A81:H81"/>
    <mergeCell ref="A80:H80"/>
    <mergeCell ref="A79:H79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116:O116"/>
    <mergeCell ref="A115:O115"/>
    <mergeCell ref="A99:C99"/>
    <mergeCell ref="A85:H85"/>
    <mergeCell ref="H87:H88"/>
    <mergeCell ref="D87:D88"/>
    <mergeCell ref="E87:E88"/>
    <mergeCell ref="F87:F88"/>
    <mergeCell ref="A147:D147"/>
    <mergeCell ref="A155:D155"/>
    <mergeCell ref="A156:C156"/>
    <mergeCell ref="A146:E146"/>
    <mergeCell ref="A135:E135"/>
    <mergeCell ref="A136:E136"/>
    <mergeCell ref="B148:B149"/>
    <mergeCell ref="D148:D149"/>
    <mergeCell ref="M132:M133"/>
    <mergeCell ref="N132:N133"/>
    <mergeCell ref="O132:O133"/>
    <mergeCell ref="A132:A133"/>
    <mergeCell ref="H132:H133"/>
    <mergeCell ref="I132:I133"/>
    <mergeCell ref="J132:J133"/>
    <mergeCell ref="K132:K133"/>
    <mergeCell ref="L132:L133"/>
    <mergeCell ref="C132:C133"/>
    <mergeCell ref="D132:D133"/>
    <mergeCell ref="E132:E133"/>
    <mergeCell ref="F132:F133"/>
    <mergeCell ref="G132:G133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2026-02-10T09:30:13Z</dcterms:modified>
</cp:coreProperties>
</file>