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eception\Desktop\БП\Услуги\"/>
    </mc:Choice>
  </mc:AlternateContent>
  <xr:revisionPtr revIDLastSave="0" documentId="8_{5FF9EC43-EA65-4D84-BA88-79EED6F872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64" i="1"/>
  <c r="N113" i="1"/>
  <c r="M113" i="1"/>
  <c r="L113" i="1"/>
  <c r="K113" i="1"/>
  <c r="J113" i="1"/>
  <c r="I113" i="1"/>
  <c r="H113" i="1"/>
  <c r="G113" i="1"/>
  <c r="F113" i="1"/>
  <c r="D113" i="1"/>
  <c r="E113" i="1"/>
  <c r="C113" i="1"/>
  <c r="D142" i="1"/>
  <c r="C142" i="1"/>
  <c r="O118" i="1"/>
  <c r="O113" i="1" l="1"/>
  <c r="O115" i="1" l="1"/>
  <c r="C102" i="1"/>
  <c r="F82" i="1"/>
  <c r="H83" i="1"/>
  <c r="H84" i="1"/>
  <c r="H85" i="1"/>
  <c r="F83" i="1"/>
  <c r="F84" i="1"/>
  <c r="F85" i="1"/>
  <c r="H82" i="1"/>
  <c r="F63" i="1"/>
  <c r="F60" i="1"/>
  <c r="F59" i="1" s="1"/>
  <c r="F48" i="1"/>
  <c r="F49" i="1"/>
  <c r="F50" i="1"/>
  <c r="F52" i="1"/>
  <c r="F53" i="1"/>
  <c r="F54" i="1"/>
  <c r="F55" i="1"/>
  <c r="F56" i="1"/>
  <c r="F57" i="1"/>
  <c r="F58" i="1"/>
  <c r="F30" i="1"/>
  <c r="F51" i="1" l="1"/>
  <c r="H86" i="1"/>
  <c r="C112" i="1" s="1"/>
  <c r="C111" i="1" s="1"/>
  <c r="F47" i="1"/>
  <c r="F29" i="1"/>
  <c r="F86" i="1"/>
  <c r="E110" i="1" s="1"/>
  <c r="E119" i="1" s="1"/>
  <c r="M110" i="1" l="1"/>
  <c r="H112" i="1"/>
  <c r="H111" i="1" s="1"/>
  <c r="I112" i="1"/>
  <c r="I111" i="1" s="1"/>
  <c r="L112" i="1"/>
  <c r="L111" i="1" s="1"/>
  <c r="M112" i="1"/>
  <c r="M111" i="1" s="1"/>
  <c r="K112" i="1"/>
  <c r="K111" i="1" s="1"/>
  <c r="G112" i="1"/>
  <c r="G111" i="1" s="1"/>
  <c r="D112" i="1"/>
  <c r="D111" i="1" s="1"/>
  <c r="E112" i="1"/>
  <c r="E111" i="1" s="1"/>
  <c r="E116" i="1" s="1"/>
  <c r="F112" i="1"/>
  <c r="F111" i="1" s="1"/>
  <c r="J112" i="1"/>
  <c r="J111" i="1" s="1"/>
  <c r="K110" i="1"/>
  <c r="G110" i="1"/>
  <c r="L110" i="1"/>
  <c r="F110" i="1"/>
  <c r="C110" i="1"/>
  <c r="C119" i="1" s="1"/>
  <c r="N112" i="1"/>
  <c r="N111" i="1" s="1"/>
  <c r="N110" i="1"/>
  <c r="I110" i="1"/>
  <c r="I119" i="1" s="1"/>
  <c r="H110" i="1"/>
  <c r="J110" i="1"/>
  <c r="D110" i="1"/>
  <c r="F67" i="1"/>
  <c r="C116" i="1"/>
  <c r="E117" i="1"/>
  <c r="H119" i="1" l="1"/>
  <c r="H117" i="1" s="1"/>
  <c r="D119" i="1"/>
  <c r="D117" i="1" s="1"/>
  <c r="N117" i="1"/>
  <c r="N119" i="1"/>
  <c r="L119" i="1"/>
  <c r="L117" i="1" s="1"/>
  <c r="K117" i="1"/>
  <c r="K119" i="1"/>
  <c r="F119" i="1"/>
  <c r="F117" i="1" s="1"/>
  <c r="J117" i="1"/>
  <c r="J119" i="1"/>
  <c r="G119" i="1"/>
  <c r="G117" i="1" s="1"/>
  <c r="M117" i="1"/>
  <c r="M119" i="1"/>
  <c r="M116" i="1"/>
  <c r="L116" i="1"/>
  <c r="O111" i="1"/>
  <c r="E129" i="1" s="1"/>
  <c r="O112" i="1"/>
  <c r="D116" i="1"/>
  <c r="K116" i="1"/>
  <c r="K120" i="1" s="1"/>
  <c r="F116" i="1"/>
  <c r="N116" i="1"/>
  <c r="G116" i="1"/>
  <c r="J116" i="1"/>
  <c r="J120" i="1" s="1"/>
  <c r="I117" i="1"/>
  <c r="I116" i="1"/>
  <c r="O110" i="1"/>
  <c r="E127" i="1" s="1"/>
  <c r="H116" i="1"/>
  <c r="E120" i="1"/>
  <c r="C117" i="1"/>
  <c r="C120" i="1" s="1"/>
  <c r="L120" i="1" l="1"/>
  <c r="D120" i="1"/>
  <c r="H120" i="1"/>
  <c r="D127" i="1"/>
  <c r="G120" i="1"/>
  <c r="M120" i="1"/>
  <c r="N120" i="1"/>
  <c r="F120" i="1"/>
  <c r="D129" i="1"/>
  <c r="I120" i="1"/>
  <c r="O119" i="1"/>
  <c r="O116" i="1"/>
  <c r="O117" i="1"/>
  <c r="E130" i="1" s="1"/>
  <c r="D130" i="1" s="1"/>
  <c r="O120" i="1" l="1"/>
  <c r="E128" i="1"/>
  <c r="E131" i="1"/>
  <c r="E132" i="1" s="1"/>
  <c r="D131" i="1"/>
  <c r="E133" i="1" l="1"/>
  <c r="O121" i="1"/>
  <c r="D128" i="1"/>
</calcChain>
</file>

<file path=xl/sharedStrings.xml><?xml version="1.0" encoding="utf-8"?>
<sst xmlns="http://schemas.openxmlformats.org/spreadsheetml/2006/main" count="269" uniqueCount="192">
  <si>
    <t>Форма бизнес-плана</t>
  </si>
  <si>
    <t>Таблица 1</t>
  </si>
  <si>
    <t>№</t>
  </si>
  <si>
    <t>п/п</t>
  </si>
  <si>
    <t>Наименование</t>
  </si>
  <si>
    <t>Артикул, технические характеристики (при наличии)</t>
  </si>
  <si>
    <t>Количество</t>
  </si>
  <si>
    <t>Стоимость</t>
  </si>
  <si>
    <t>Сумма</t>
  </si>
  <si>
    <t>Поставщик</t>
  </si>
  <si>
    <t>1.</t>
  </si>
  <si>
    <t>Основные средства:</t>
  </si>
  <si>
    <t>1.1.</t>
  </si>
  <si>
    <t>1.2.</t>
  </si>
  <si>
    <t>…</t>
  </si>
  <si>
    <t>2.</t>
  </si>
  <si>
    <t>Материально-производственные запасы</t>
  </si>
  <si>
    <t>2.1.</t>
  </si>
  <si>
    <t>2.2.</t>
  </si>
  <si>
    <t>3.</t>
  </si>
  <si>
    <t>Имущественные обязательства (аренда (до 15% назначаемой выплаты)</t>
  </si>
  <si>
    <t>3.1.</t>
  </si>
  <si>
    <t>3.2.</t>
  </si>
  <si>
    <t>4.</t>
  </si>
  <si>
    <t>Компенсация расходов, связанных с подготовкой и оформлением разрешительной документации, необходимой для осуществления предпринимательской деятельности, на приобретение программного обеспечения и (или) неисключительных прав на программное обеспечение, а также на приобретение носителей электронной подписи (до 10 % назначаемой выплаты)</t>
  </si>
  <si>
    <t>4.1.</t>
  </si>
  <si>
    <t>4.2.</t>
  </si>
  <si>
    <t>5.</t>
  </si>
  <si>
    <t>Размещение и (или) продвижение продукции (товаров, услуг) на торговых площадках (сайтах), функционирующих в информационно-телекоммуникационной сети «Интернет», а также в сервисах размещения объявлений и социальных сетях (до 5 % назначаемой выплаты)</t>
  </si>
  <si>
    <t>5.1.</t>
  </si>
  <si>
    <t>5.2.</t>
  </si>
  <si>
    <t>6.</t>
  </si>
  <si>
    <t>Обучение</t>
  </si>
  <si>
    <t>6.1.</t>
  </si>
  <si>
    <t>6.2.</t>
  </si>
  <si>
    <t>ИТОГО</t>
  </si>
  <si>
    <t>Таблица 3</t>
  </si>
  <si>
    <t>Товар/услуга</t>
  </si>
  <si>
    <t>Ед. изм.</t>
  </si>
  <si>
    <t>Ко-во в месяц</t>
  </si>
  <si>
    <t>Цена, руб.</t>
  </si>
  <si>
    <t>Выручка, руб.</t>
  </si>
  <si>
    <t>Прямые расходы (стоимость) на 1 ед., руб.</t>
  </si>
  <si>
    <t>Прямые расходы всего, руб.</t>
  </si>
  <si>
    <t>ИТОГО В МЕСЯЦ</t>
  </si>
  <si>
    <t>Таблица 4</t>
  </si>
  <si>
    <t>руб./мес.</t>
  </si>
  <si>
    <t>Аренда помещения</t>
  </si>
  <si>
    <t>Транспортные расходы</t>
  </si>
  <si>
    <t>Банковское обслуживание</t>
  </si>
  <si>
    <t>Коммунальные платежи</t>
  </si>
  <si>
    <t>Реклама</t>
  </si>
  <si>
    <t>Затраты на лицензирование</t>
  </si>
  <si>
    <t>7.</t>
  </si>
  <si>
    <t>Заработная плата персонала с фиксированными страховыми взносами</t>
  </si>
  <si>
    <t>8.</t>
  </si>
  <si>
    <t>Налоги</t>
  </si>
  <si>
    <t>5.1.Экономическая эффективность проекта</t>
  </si>
  <si>
    <t>Таблица 5</t>
  </si>
  <si>
    <t>Показатель</t>
  </si>
  <si>
    <t>1 месяц</t>
  </si>
  <si>
    <t>2 месяц</t>
  </si>
  <si>
    <t>3 месяц</t>
  </si>
  <si>
    <t>4 месяц</t>
  </si>
  <si>
    <t>5 месяц</t>
  </si>
  <si>
    <t>6 месяц</t>
  </si>
  <si>
    <t>7 месяц</t>
  </si>
  <si>
    <t>8 месяц</t>
  </si>
  <si>
    <t>9 месяц</t>
  </si>
  <si>
    <t>10 месяц</t>
  </si>
  <si>
    <t>11 месяц</t>
  </si>
  <si>
    <t>12 месяц</t>
  </si>
  <si>
    <t>Наименование месяца</t>
  </si>
  <si>
    <t>Коэффициент выручки</t>
  </si>
  <si>
    <t>Выручка (доходы), руб.</t>
  </si>
  <si>
    <t>Прибыль/ убыток, руб.</t>
  </si>
  <si>
    <t>Налоги, руб.</t>
  </si>
  <si>
    <t>Чистая прибыль, руб.</t>
  </si>
  <si>
    <t>Рентабельность, %</t>
  </si>
  <si>
    <t>5.2.Итоговые показатели</t>
  </si>
  <si>
    <t>Таблица 6</t>
  </si>
  <si>
    <t>Ед. измерения</t>
  </si>
  <si>
    <t>Среднее значение за год</t>
  </si>
  <si>
    <t>Выручка от реализации</t>
  </si>
  <si>
    <t>руб.</t>
  </si>
  <si>
    <t>Себестоимость товаров/услуг</t>
  </si>
  <si>
    <t>Расходы</t>
  </si>
  <si>
    <t>Чистая прибыль</t>
  </si>
  <si>
    <t>Окупаемость</t>
  </si>
  <si>
    <t>мес.</t>
  </si>
  <si>
    <t>Рентабельность чистой прибыли</t>
  </si>
  <si>
    <t>%</t>
  </si>
  <si>
    <t>Таблица 7</t>
  </si>
  <si>
    <t>Источник финансирования</t>
  </si>
  <si>
    <t>(руб.)</t>
  </si>
  <si>
    <t>Доля от общей суммы затрат (%)</t>
  </si>
  <si>
    <t>Средства государственной социальной помощи на основании социального контракта на осуществление индивидуальной предпринимательской деятельности</t>
  </si>
  <si>
    <t>Собственные средства</t>
  </si>
  <si>
    <t>Иные средства (заем, кредит, ссуда и т.п.)</t>
  </si>
  <si>
    <t>Таблица 8</t>
  </si>
  <si>
    <t>Наиболее вероятные риски</t>
  </si>
  <si>
    <t>Меры по предотвращению рисков</t>
  </si>
  <si>
    <r>
      <rPr>
        <b/>
        <sz val="14"/>
        <color theme="1"/>
        <rFont val="Times New Roman"/>
        <family val="1"/>
        <charset val="204"/>
      </rPr>
      <t>1.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Информация о заявителе</t>
    </r>
  </si>
  <si>
    <r>
      <rPr>
        <b/>
        <sz val="14"/>
        <color theme="1"/>
        <rFont val="Times New Roman"/>
        <family val="1"/>
        <charset val="204"/>
      </rPr>
      <t>2.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Описание проекта</t>
    </r>
  </si>
  <si>
    <r>
      <rPr>
        <b/>
        <sz val="14"/>
        <color theme="1"/>
        <rFont val="Times New Roman"/>
        <family val="1"/>
        <charset val="204"/>
      </rPr>
      <t>2.12.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>Необходимые основные средства, материально-производственные запасы, имущественные обязательства, реклама и иное</t>
    </r>
  </si>
  <si>
    <t>№ п/п</t>
  </si>
  <si>
    <r>
      <t>3.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Анализ рынка и конкурентов</t>
    </r>
  </si>
  <si>
    <r>
      <t>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Маркетинговый план</t>
    </r>
  </si>
  <si>
    <r>
      <t>4.3.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Перечень производимых товаров/услуг</t>
    </r>
  </si>
  <si>
    <r>
      <t>5.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Финансовый план</t>
    </r>
  </si>
  <si>
    <r>
      <t>4.4.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Ежемесячные затраты</t>
    </r>
  </si>
  <si>
    <t>Расходы, руб., в том числе: (перечисление расходов)</t>
  </si>
  <si>
    <t>Среднее значение за месяц</t>
  </si>
  <si>
    <t xml:space="preserve">№ п/п </t>
  </si>
  <si>
    <r>
      <t>6.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Анализ рисков</t>
    </r>
  </si>
  <si>
    <r>
      <rPr>
        <b/>
        <sz val="14"/>
        <color theme="1"/>
        <rFont val="Times New Roman"/>
        <family val="1"/>
        <charset val="204"/>
      </rPr>
      <t>1.2.Дата рождения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</si>
  <si>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1.4.E-mail, телефон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</si>
  <si>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1.5.Состав семьи (количество человек)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</si>
  <si>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1.6.Образование (специальность), квалификация, наименование образовательной организации, год окончания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</si>
  <si>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1.7.Общий стаж работы, наименование организации, занимаемая должность и опыт работы в запланированной деятельности</t>
    </r>
    <r>
      <rPr>
        <sz val="14"/>
        <color theme="1"/>
        <rFont val="Times New Roman"/>
        <family val="1"/>
        <charset val="204"/>
      </rPr>
      <t xml:space="preserve"> </t>
    </r>
  </si>
  <si>
    <t>1.8.Дополнительные знания, умения, навыки, опыт в организации бизнеса</t>
  </si>
  <si>
    <t>1.9.Потребность в обучении/повышении квалификации с обоснованием</t>
  </si>
  <si>
    <t>2.7.Имеющееся оборудование/товары/сырье/имущество для бизнеса</t>
  </si>
  <si>
    <r>
      <t>3.3.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Конкуренты</t>
    </r>
  </si>
  <si>
    <r>
      <t>4.1.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Рынки сбыта, наличие договоров поставки товара/услуг</t>
    </r>
  </si>
  <si>
    <t>Расходные материалы</t>
  </si>
  <si>
    <t>Социальное страхование ИП</t>
  </si>
  <si>
    <t>Налог на прибыль (НПД, патент, УСН)</t>
  </si>
  <si>
    <t>Расходы (иные)</t>
  </si>
  <si>
    <t>Х</t>
  </si>
  <si>
    <r>
      <t>2.11.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Срок реализации проекта </t>
    </r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</si>
  <si>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</si>
  <si>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</si>
  <si>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</si>
  <si>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</si>
  <si>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</si>
  <si>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</si>
  <si>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</si>
  <si>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</si>
  <si>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</si>
  <si>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</si>
  <si>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</si>
  <si>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</si>
  <si>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</si>
  <si>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</si>
  <si>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пила Dewalt DWS 780</t>
  </si>
  <si>
    <t>Шаблон телескоп</t>
  </si>
  <si>
    <t>Вставка для шаблона</t>
  </si>
  <si>
    <t>Фреер Makita RT 0700 CX2</t>
  </si>
  <si>
    <t>Комплект телега-верстак</t>
  </si>
  <si>
    <t>Струбцины Dewalt DWS5026</t>
  </si>
  <si>
    <t>Держатель полотна</t>
  </si>
  <si>
    <t>Копировальное кольцо</t>
  </si>
  <si>
    <t>Ящик Dewalt DWST 71228</t>
  </si>
  <si>
    <t>Ящик Dewalt DWST 82268-1</t>
  </si>
  <si>
    <t>Ящик Dewalt DWST 83345-1</t>
  </si>
  <si>
    <t>Многофункциональный инструмент Dewalt DCS 356 n</t>
  </si>
  <si>
    <t>Шуроповерт Dewalt DCF601 D2</t>
  </si>
  <si>
    <t>Перфоратор Dewalt DCH 172n</t>
  </si>
  <si>
    <t>Аккумулятор Dewalt DCB132</t>
  </si>
  <si>
    <t>Зарядное устройство Dewalt DCB 132</t>
  </si>
  <si>
    <t>Пила Makita SP 6000</t>
  </si>
  <si>
    <t>1.17.</t>
  </si>
  <si>
    <t xml:space="preserve">Все инструменты,Ozon, Лемана ПРО </t>
  </si>
  <si>
    <t>Установка двери</t>
  </si>
  <si>
    <t>Установка добора</t>
  </si>
  <si>
    <t>Врезка фурнитуры</t>
  </si>
  <si>
    <t>шт.</t>
  </si>
  <si>
    <r>
      <rPr>
        <b/>
        <sz val="14"/>
        <color theme="1"/>
        <rFont val="Times New Roman"/>
        <family val="1"/>
        <charset val="204"/>
      </rPr>
      <t>1.1.Фамилия, имя, отчество (при наличии)</t>
    </r>
    <r>
      <rPr>
        <sz val="14"/>
        <color theme="1"/>
        <rFont val="Times New Roman"/>
        <family val="1"/>
        <charset val="204"/>
      </rPr>
      <t xml:space="preserve"> Иванов Иван Иванович</t>
    </r>
  </si>
  <si>
    <r>
      <rPr>
        <b/>
        <sz val="14"/>
        <color theme="1"/>
        <rFont val="Times New Roman"/>
        <family val="1"/>
        <charset val="204"/>
      </rPr>
      <t>1.3.Место жительства</t>
    </r>
    <r>
      <rPr>
        <sz val="14"/>
        <color theme="1"/>
        <rFont val="Times New Roman"/>
        <family val="1"/>
        <charset val="204"/>
      </rPr>
      <t xml:space="preserve">  Липецкая область</t>
    </r>
  </si>
  <si>
    <r>
      <t xml:space="preserve">2.1.Наименование проекта </t>
    </r>
    <r>
      <rPr>
        <sz val="14"/>
        <color theme="1"/>
        <rFont val="Times New Roman"/>
        <family val="1"/>
        <charset val="204"/>
      </rPr>
      <t>Установка дверей</t>
    </r>
  </si>
  <si>
    <r>
      <t xml:space="preserve">2.2.Цели и задачи проекта </t>
    </r>
    <r>
      <rPr>
        <sz val="14"/>
        <color theme="1"/>
        <rFont val="Times New Roman"/>
        <family val="1"/>
        <charset val="204"/>
      </rPr>
      <t>**Цели:**
1. **Основная цель:** Предоставление качественных услуг по установке и замене дверей для частных и корпоративных клиентов.
2. **Краткосрочные цели:**
   - Привлечение 50 клиентов в течение первых шести месяцев работы.
   - Достижение уровня удовлетворенности клиентов не менее 90%.
3. **Долгосрочные цели:**
   - Увеличение клиентской базы до 500 клиентов в течение первых двух лет.
   - Расширение спектра предлагаемых услуг на 30%.
**Задачи:**
1. Обучение и сертификация сотрудников по установке дверей.
2. Закупка необходимого оборудования и инструментов.
3. Создание веб-сайта и системы онлайн-заказа услуг.
4. Проведение рекламной кампании для привлечения первых клиентов.
5. Постоянный мониторинг качества предоставляемых услуг и обратной связи от клиентов.</t>
    </r>
  </si>
  <si>
    <r>
      <t xml:space="preserve">2.3.Направление деятельности </t>
    </r>
    <r>
      <rPr>
        <sz val="14"/>
        <color theme="1"/>
        <rFont val="Times New Roman"/>
        <family val="1"/>
        <charset val="204"/>
      </rPr>
      <t>Сфера услуг</t>
    </r>
  </si>
  <si>
    <r>
      <t xml:space="preserve">2.8.Наемные сотрудники (с указанием количества, их должности, оклада и месяца приема) </t>
    </r>
    <r>
      <rPr>
        <sz val="14"/>
        <color theme="1"/>
        <rFont val="Times New Roman"/>
        <family val="1"/>
        <charset val="204"/>
      </rPr>
      <t>не планируется</t>
    </r>
  </si>
  <si>
    <r>
      <t xml:space="preserve">2.9.Опыт и достижения в планируемой деятельности </t>
    </r>
    <r>
      <rPr>
        <sz val="14"/>
        <color theme="1"/>
        <rFont val="Times New Roman"/>
        <family val="1"/>
        <charset val="204"/>
      </rPr>
      <t xml:space="preserve"> Планируется развития данного направления</t>
    </r>
  </si>
  <si>
    <r>
      <t>2.10.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Текущее состояние проекта </t>
    </r>
    <r>
      <rPr>
        <sz val="14"/>
        <color theme="1"/>
        <rFont val="Times New Roman"/>
        <family val="1"/>
        <charset val="204"/>
      </rPr>
      <t xml:space="preserve"> Развитие</t>
    </r>
  </si>
  <si>
    <r>
      <t>2.11.1.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Подготовительный этап (месяцев)  </t>
    </r>
    <r>
      <rPr>
        <sz val="14"/>
        <color theme="1"/>
        <rFont val="Times New Roman"/>
        <family val="1"/>
        <charset val="204"/>
      </rPr>
      <t>1 месяц</t>
    </r>
  </si>
  <si>
    <r>
      <t>3.1.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Целевая аудитория, пол, возраст 1. </t>
    </r>
    <r>
      <rPr>
        <sz val="14"/>
        <color theme="1"/>
        <rFont val="Times New Roman"/>
        <family val="1"/>
        <charset val="204"/>
      </rPr>
      <t>**Возраст:** 30-60 лет.
2. **Пол:** Мужчины и женщины.
3. **Местоположение:** Городские и сельские жители.
4. **Доход:** Средний и выше среднего.
5. **Поведение:** Владельцы частных домов, квартир и коммерческой недвижимости, нуждающиеся в установке и замене дверей.
**Потребности целевой аудитории:**
1. Качественные и надежные услуги по установке дверей.
2. Быстрое реагирование на заявки.
3. Гарантия на выполненные работы.
4. Прозрачное ценообразование и возможность выбора материалов.</t>
    </r>
  </si>
  <si>
    <r>
      <t xml:space="preserve">3.2. Местоположение целевой аудитории (субъект РФ, населенный пункт)  </t>
    </r>
    <r>
      <rPr>
        <sz val="14"/>
        <color theme="1"/>
        <rFont val="Times New Roman"/>
        <family val="1"/>
        <charset val="204"/>
      </rPr>
      <t>Липецкая область</t>
    </r>
  </si>
  <si>
    <r>
      <t>3.4.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Преимущества перед конкурентами </t>
    </r>
    <r>
      <rPr>
        <sz val="14"/>
        <color theme="1"/>
        <rFont val="Times New Roman"/>
        <family val="1"/>
        <charset val="204"/>
      </rPr>
      <t>**Высокое качество работы:**
  1. - Использование качественных материалов и профессиональное изготовление.
2.**Быстрое выполнение заказов:**
   - Минимальные сроки выполнения работ.
3. **Прозрачное ценообразование:**
   - Четкие и понятные цены без скрытых доплат.</t>
    </r>
  </si>
  <si>
    <r>
      <t>4.2.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Продвижение и реклама </t>
    </r>
    <r>
      <rPr>
        <sz val="14"/>
        <color theme="1"/>
        <rFont val="Times New Roman"/>
        <family val="1"/>
        <charset val="204"/>
      </rPr>
      <t>Сайты, вк, авито, сарафанное радио</t>
    </r>
  </si>
  <si>
    <t>**Низкое качество**</t>
  </si>
  <si>
    <t>**Нехватка клиентов.**</t>
  </si>
  <si>
    <t>**Высокая конкуренция.**</t>
  </si>
  <si>
    <t>Внедрение системы контроля качества.</t>
  </si>
  <si>
    <t>Активное продвижение услуг через интернет и оффлайн-каналы.
     - Проведение акций и скидок.</t>
  </si>
  <si>
    <t>Уникальные торговые предложения.
     - Высокий уровень сервиса и поддержки клиентов.</t>
  </si>
  <si>
    <t>5.3.Источники финансирования бизнес-плана (сметы расходов)</t>
  </si>
  <si>
    <r>
      <t>2.11.2.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 Предполагаемый срок окупаемости (месяцев) </t>
    </r>
    <r>
      <rPr>
        <sz val="14"/>
        <color theme="1"/>
        <rFont val="Times New Roman"/>
        <family val="1"/>
        <charset val="204"/>
      </rPr>
      <t>7 месяцев</t>
    </r>
  </si>
  <si>
    <r>
      <t xml:space="preserve">2.6.Адрес места ведения бизнеса, площадь, стоимость аренды (периодичность уплаты) или право собственности </t>
    </r>
    <r>
      <rPr>
        <sz val="14"/>
        <color theme="1"/>
        <rFont val="Times New Roman"/>
        <family val="1"/>
        <charset val="204"/>
      </rPr>
      <t>Гараж</t>
    </r>
  </si>
  <si>
    <r>
      <t xml:space="preserve">2.5.Планируемый график работы (дней в неделю), в том числе с указанием часов в неделю </t>
    </r>
    <r>
      <rPr>
        <sz val="14"/>
        <color theme="1"/>
        <rFont val="Times New Roman"/>
        <family val="1"/>
        <charset val="204"/>
      </rPr>
      <t>5 дней, 48  часов</t>
    </r>
    <r>
      <rPr>
        <b/>
        <sz val="14"/>
        <color theme="1"/>
        <rFont val="Times New Roman"/>
        <family val="1"/>
        <charset val="204"/>
      </rPr>
      <t xml:space="preserve">. </t>
    </r>
    <r>
      <rPr>
        <sz val="14"/>
        <color theme="1"/>
        <rFont val="Times New Roman"/>
        <family val="1"/>
        <charset val="204"/>
      </rPr>
      <t>Полная занятость.</t>
    </r>
  </si>
  <si>
    <r>
      <t xml:space="preserve">2.4.Система налогообложения и основной вид экономической деятельности </t>
    </r>
    <r>
      <rPr>
        <sz val="14"/>
        <color theme="1"/>
        <rFont val="Times New Roman"/>
        <family val="1"/>
        <charset val="204"/>
      </rPr>
      <t>ИП на НПД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</si>
</sst>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89">
    <xf numFmtId="0" fontId="0" fillId="0" borderId="0" xfId="0"/>
    <xf numFmtId="0" fontId="3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1" fillId="0" borderId="5" xfId="0" applyFont="1" applyBorder="1" applyAlignment="1">
      <alignment vertical="top" wrapText="1"/>
    </xf>
    <xf numFmtId="0" fontId="6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indent="8"/>
    </xf>
    <xf numFmtId="0" fontId="3" fillId="0" borderId="0" xfId="0" applyFont="1" applyAlignment="1">
      <alignment horizontal="left" vertical="center" indent="8"/>
    </xf>
    <xf numFmtId="0" fontId="3" fillId="0" borderId="0" xfId="0" applyFont="1" applyAlignment="1">
      <alignment horizontal="left" vertical="center" indent="4"/>
    </xf>
    <xf numFmtId="0" fontId="3" fillId="0" borderId="0" xfId="0" applyFont="1" applyAlignment="1">
      <alignment vertical="center"/>
    </xf>
    <xf numFmtId="0" fontId="8" fillId="0" borderId="0" xfId="0" applyFont="1"/>
    <xf numFmtId="0" fontId="12" fillId="0" borderId="5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6" fillId="0" borderId="9" xfId="0" applyFont="1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0" fontId="16" fillId="0" borderId="13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6" fillId="0" borderId="14" xfId="0" applyFont="1" applyBorder="1" applyAlignment="1">
      <alignment vertical="center" wrapText="1"/>
    </xf>
    <xf numFmtId="0" fontId="16" fillId="0" borderId="15" xfId="0" applyFont="1" applyBorder="1" applyAlignment="1">
      <alignment vertical="center" wrapText="1"/>
    </xf>
    <xf numFmtId="0" fontId="16" fillId="0" borderId="16" xfId="0" applyFont="1" applyBorder="1" applyAlignment="1">
      <alignment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7" xfId="0" applyFont="1" applyBorder="1" applyAlignment="1">
      <alignment vertical="center"/>
    </xf>
    <xf numFmtId="0" fontId="18" fillId="0" borderId="17" xfId="0" applyFont="1" applyBorder="1" applyAlignment="1">
      <alignment vertical="center" wrapText="1"/>
    </xf>
    <xf numFmtId="0" fontId="18" fillId="0" borderId="8" xfId="0" applyFont="1" applyBorder="1" applyAlignment="1">
      <alignment vertical="center" wrapText="1"/>
    </xf>
    <xf numFmtId="0" fontId="18" fillId="0" borderId="18" xfId="0" applyFont="1" applyBorder="1" applyAlignment="1">
      <alignment vertical="center" wrapText="1"/>
    </xf>
    <xf numFmtId="0" fontId="18" fillId="0" borderId="9" xfId="0" applyFont="1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12" xfId="0" applyFont="1" applyBorder="1" applyAlignment="1">
      <alignment vertical="center" wrapText="1"/>
    </xf>
    <xf numFmtId="0" fontId="18" fillId="0" borderId="19" xfId="0" applyFont="1" applyBorder="1" applyAlignment="1">
      <alignment vertical="center" wrapText="1"/>
    </xf>
    <xf numFmtId="0" fontId="18" fillId="0" borderId="13" xfId="0" applyFont="1" applyBorder="1" applyAlignment="1">
      <alignment vertical="center" wrapText="1"/>
    </xf>
    <xf numFmtId="0" fontId="17" fillId="0" borderId="20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vertical="center" wrapText="1"/>
    </xf>
    <xf numFmtId="0" fontId="17" fillId="0" borderId="25" xfId="0" applyFont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0" fontId="5" fillId="0" borderId="27" xfId="0" applyFont="1" applyBorder="1" applyAlignment="1">
      <alignment vertical="center" wrapText="1"/>
    </xf>
    <xf numFmtId="0" fontId="5" fillId="0" borderId="28" xfId="0" applyFont="1" applyBorder="1" applyAlignment="1">
      <alignment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textRotation="90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justify" vertical="center" wrapText="1"/>
    </xf>
    <xf numFmtId="0" fontId="5" fillId="2" borderId="7" xfId="0" applyFont="1" applyFill="1" applyBorder="1" applyAlignment="1">
      <alignment horizontal="right" vertical="center" wrapText="1"/>
    </xf>
    <xf numFmtId="1" fontId="5" fillId="2" borderId="5" xfId="0" applyNumberFormat="1" applyFont="1" applyFill="1" applyBorder="1" applyAlignment="1">
      <alignment horizontal="center" vertical="center" wrapText="1"/>
    </xf>
    <xf numFmtId="9" fontId="5" fillId="2" borderId="5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right" vertical="center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9" fontId="5" fillId="2" borderId="7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vanivanov1984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1"/>
  <sheetViews>
    <sheetView tabSelected="1" topLeftCell="A16" zoomScaleNormal="100" workbookViewId="0">
      <selection activeCell="A18" sqref="A18:G18"/>
    </sheetView>
  </sheetViews>
  <sheetFormatPr defaultRowHeight="15" x14ac:dyDescent="0.25"/>
  <cols>
    <col min="1" max="1" width="6.85546875" customWidth="1"/>
    <col min="2" max="2" width="31.7109375" customWidth="1"/>
    <col min="3" max="3" width="19.42578125" customWidth="1"/>
    <col min="4" max="4" width="13.5703125" customWidth="1"/>
    <col min="5" max="6" width="14.28515625" customWidth="1"/>
    <col min="7" max="7" width="32.85546875" customWidth="1"/>
    <col min="8" max="8" width="13.7109375" customWidth="1"/>
    <col min="10" max="10" width="11.140625" customWidth="1"/>
  </cols>
  <sheetData>
    <row r="1" spans="1:7" ht="18.75" x14ac:dyDescent="0.25">
      <c r="A1" s="81" t="s">
        <v>0</v>
      </c>
      <c r="B1" s="81"/>
      <c r="C1" s="81"/>
      <c r="D1" s="81"/>
      <c r="E1" s="81"/>
      <c r="F1" s="81"/>
      <c r="G1" s="81"/>
    </row>
    <row r="2" spans="1:7" ht="18.75" x14ac:dyDescent="0.3">
      <c r="A2" s="73" t="s">
        <v>102</v>
      </c>
      <c r="B2" s="73"/>
      <c r="C2" s="73"/>
      <c r="D2" s="73"/>
      <c r="E2" s="73"/>
      <c r="F2" s="73"/>
      <c r="G2" s="73"/>
    </row>
    <row r="3" spans="1:7" ht="19.5" customHeight="1" x14ac:dyDescent="0.3">
      <c r="A3" s="80" t="s">
        <v>168</v>
      </c>
      <c r="B3" s="80"/>
      <c r="C3" s="80"/>
      <c r="D3" s="80"/>
      <c r="E3" s="80"/>
      <c r="F3" s="80"/>
      <c r="G3" s="80"/>
    </row>
    <row r="4" spans="1:7" ht="18.75" x14ac:dyDescent="0.3">
      <c r="A4" s="80" t="s">
        <v>115</v>
      </c>
      <c r="B4" s="80"/>
      <c r="C4" s="80"/>
      <c r="D4" s="80"/>
      <c r="E4" s="80"/>
      <c r="F4" s="80"/>
      <c r="G4" s="80"/>
    </row>
    <row r="5" spans="1:7" ht="21" customHeight="1" x14ac:dyDescent="0.3">
      <c r="A5" s="80" t="s">
        <v>169</v>
      </c>
      <c r="B5" s="80"/>
      <c r="C5" s="80"/>
      <c r="D5" s="80"/>
      <c r="E5" s="80"/>
      <c r="F5" s="80"/>
      <c r="G5" s="80"/>
    </row>
    <row r="6" spans="1:7" s="20" customFormat="1" ht="18.75" x14ac:dyDescent="0.3">
      <c r="A6" s="80" t="s">
        <v>116</v>
      </c>
      <c r="B6" s="80"/>
      <c r="C6" s="80"/>
      <c r="D6" s="80"/>
      <c r="E6" s="80"/>
      <c r="F6" s="80"/>
      <c r="G6" s="80"/>
    </row>
    <row r="7" spans="1:7" ht="22.5" customHeight="1" x14ac:dyDescent="0.3">
      <c r="A7" s="80" t="s">
        <v>117</v>
      </c>
      <c r="B7" s="80"/>
      <c r="C7" s="80"/>
      <c r="D7" s="80"/>
      <c r="E7" s="80"/>
      <c r="F7" s="80"/>
      <c r="G7" s="80"/>
    </row>
    <row r="8" spans="1:7" ht="42.75" customHeight="1" x14ac:dyDescent="0.3">
      <c r="A8" s="80" t="s">
        <v>118</v>
      </c>
      <c r="B8" s="80"/>
      <c r="C8" s="80"/>
      <c r="D8" s="80"/>
      <c r="E8" s="80"/>
      <c r="F8" s="80"/>
      <c r="G8" s="80"/>
    </row>
    <row r="9" spans="1:7" ht="41.25" customHeight="1" x14ac:dyDescent="0.3">
      <c r="A9" s="80" t="s">
        <v>119</v>
      </c>
      <c r="B9" s="80"/>
      <c r="C9" s="80"/>
      <c r="D9" s="80"/>
      <c r="E9" s="80"/>
      <c r="F9" s="80"/>
      <c r="G9" s="80"/>
    </row>
    <row r="10" spans="1:7" ht="26.25" customHeight="1" x14ac:dyDescent="0.3">
      <c r="A10" s="73" t="s">
        <v>120</v>
      </c>
      <c r="B10" s="80"/>
      <c r="C10" s="80"/>
      <c r="D10" s="80"/>
      <c r="E10" s="80"/>
      <c r="F10" s="80"/>
      <c r="G10" s="80"/>
    </row>
    <row r="11" spans="1:7" ht="25.5" customHeight="1" x14ac:dyDescent="0.3">
      <c r="A11" s="73" t="s">
        <v>121</v>
      </c>
      <c r="B11" s="80"/>
      <c r="C11" s="80"/>
      <c r="D11" s="80"/>
      <c r="E11" s="80"/>
      <c r="F11" s="80"/>
      <c r="G11" s="80"/>
    </row>
    <row r="12" spans="1:7" ht="18.75" x14ac:dyDescent="0.3">
      <c r="A12" s="73" t="s">
        <v>103</v>
      </c>
      <c r="B12" s="73"/>
      <c r="C12" s="73"/>
      <c r="D12" s="73"/>
      <c r="E12" s="73"/>
      <c r="F12" s="73"/>
      <c r="G12" s="73"/>
    </row>
    <row r="13" spans="1:7" ht="21" customHeight="1" x14ac:dyDescent="0.3">
      <c r="A13" s="73" t="s">
        <v>170</v>
      </c>
      <c r="B13" s="80"/>
      <c r="C13" s="80"/>
      <c r="D13" s="80"/>
      <c r="E13" s="80"/>
      <c r="F13" s="80"/>
      <c r="G13" s="80"/>
    </row>
    <row r="14" spans="1:7" ht="260.25" customHeight="1" x14ac:dyDescent="0.3">
      <c r="A14" s="73" t="s">
        <v>171</v>
      </c>
      <c r="B14" s="73"/>
      <c r="C14" s="73"/>
      <c r="D14" s="73"/>
      <c r="E14" s="73"/>
      <c r="F14" s="73"/>
      <c r="G14" s="73"/>
    </row>
    <row r="15" spans="1:7" ht="24.75" customHeight="1" x14ac:dyDescent="0.3">
      <c r="A15" s="73" t="s">
        <v>172</v>
      </c>
      <c r="B15" s="80"/>
      <c r="C15" s="80"/>
      <c r="D15" s="80"/>
      <c r="E15" s="80"/>
      <c r="F15" s="80"/>
      <c r="G15" s="80"/>
    </row>
    <row r="16" spans="1:7" ht="25.5" customHeight="1" x14ac:dyDescent="0.3">
      <c r="A16" s="73" t="s">
        <v>191</v>
      </c>
      <c r="B16" s="73"/>
      <c r="C16" s="73"/>
      <c r="D16" s="73"/>
      <c r="E16" s="73"/>
      <c r="F16" s="73"/>
      <c r="G16" s="73"/>
    </row>
    <row r="17" spans="1:11" ht="42.75" customHeight="1" x14ac:dyDescent="0.3">
      <c r="A17" s="73" t="s">
        <v>190</v>
      </c>
      <c r="B17" s="73"/>
      <c r="C17" s="73"/>
      <c r="D17" s="73"/>
      <c r="E17" s="73"/>
      <c r="F17" s="73"/>
      <c r="G17" s="73"/>
    </row>
    <row r="18" spans="1:11" ht="41.25" customHeight="1" x14ac:dyDescent="0.3">
      <c r="A18" s="73" t="s">
        <v>189</v>
      </c>
      <c r="B18" s="73"/>
      <c r="C18" s="73"/>
      <c r="D18" s="73"/>
      <c r="E18" s="73"/>
      <c r="F18" s="73"/>
      <c r="G18" s="73"/>
    </row>
    <row r="19" spans="1:11" ht="24.75" customHeight="1" x14ac:dyDescent="0.3">
      <c r="A19" s="73" t="s">
        <v>122</v>
      </c>
      <c r="B19" s="73"/>
      <c r="C19" s="73"/>
      <c r="D19" s="73"/>
      <c r="E19" s="73"/>
      <c r="F19" s="73"/>
      <c r="G19" s="73"/>
    </row>
    <row r="20" spans="1:11" ht="42.75" customHeight="1" x14ac:dyDescent="0.3">
      <c r="A20" s="73" t="s">
        <v>173</v>
      </c>
      <c r="B20" s="80"/>
      <c r="C20" s="80"/>
      <c r="D20" s="80"/>
      <c r="E20" s="80"/>
      <c r="F20" s="80"/>
      <c r="G20" s="80"/>
    </row>
    <row r="21" spans="1:11" ht="24" customHeight="1" x14ac:dyDescent="0.3">
      <c r="A21" s="73" t="s">
        <v>174</v>
      </c>
      <c r="B21" s="80"/>
      <c r="C21" s="80"/>
      <c r="D21" s="80"/>
      <c r="E21" s="80"/>
      <c r="F21" s="80"/>
      <c r="G21" s="80"/>
    </row>
    <row r="22" spans="1:11" ht="21" customHeight="1" x14ac:dyDescent="0.3">
      <c r="A22" s="73" t="s">
        <v>175</v>
      </c>
      <c r="B22" s="80"/>
      <c r="C22" s="80"/>
      <c r="D22" s="80"/>
      <c r="E22" s="80"/>
      <c r="F22" s="80"/>
      <c r="G22" s="80"/>
    </row>
    <row r="23" spans="1:11" ht="18.75" x14ac:dyDescent="0.3">
      <c r="A23" s="73" t="s">
        <v>130</v>
      </c>
      <c r="B23" s="80"/>
      <c r="C23" s="80"/>
      <c r="D23" s="80"/>
      <c r="E23" s="80"/>
      <c r="F23" s="80"/>
      <c r="G23" s="80"/>
    </row>
    <row r="24" spans="1:11" ht="21.75" customHeight="1" x14ac:dyDescent="0.3">
      <c r="A24" s="73" t="s">
        <v>176</v>
      </c>
      <c r="B24" s="80"/>
      <c r="C24" s="80"/>
      <c r="D24" s="80"/>
      <c r="E24" s="80"/>
      <c r="F24" s="80"/>
      <c r="G24" s="80"/>
    </row>
    <row r="25" spans="1:11" ht="19.5" customHeight="1" x14ac:dyDescent="0.3">
      <c r="A25" s="73" t="s">
        <v>188</v>
      </c>
      <c r="B25" s="80"/>
      <c r="C25" s="80"/>
      <c r="D25" s="80"/>
      <c r="E25" s="80"/>
      <c r="F25" s="80"/>
      <c r="G25" s="80"/>
    </row>
    <row r="26" spans="1:11" ht="42" customHeight="1" x14ac:dyDescent="0.3">
      <c r="A26" s="73" t="s">
        <v>104</v>
      </c>
      <c r="B26" s="73"/>
      <c r="C26" s="73"/>
      <c r="D26" s="73"/>
      <c r="E26" s="73"/>
      <c r="F26" s="73"/>
      <c r="G26" s="73"/>
    </row>
    <row r="27" spans="1:11" ht="19.5" thickBot="1" x14ac:dyDescent="0.3">
      <c r="A27" s="72" t="s">
        <v>1</v>
      </c>
      <c r="B27" s="72"/>
      <c r="C27" s="72"/>
      <c r="D27" s="72"/>
      <c r="E27" s="72"/>
      <c r="F27" s="72"/>
      <c r="G27" s="72"/>
    </row>
    <row r="28" spans="1:11" ht="63" customHeight="1" thickBot="1" x14ac:dyDescent="0.3">
      <c r="A28" s="2" t="s">
        <v>105</v>
      </c>
      <c r="B28" s="2" t="s">
        <v>4</v>
      </c>
      <c r="C28" s="2" t="s">
        <v>5</v>
      </c>
      <c r="D28" s="2" t="s">
        <v>6</v>
      </c>
      <c r="E28" s="2" t="s">
        <v>7</v>
      </c>
      <c r="F28" s="2" t="s">
        <v>8</v>
      </c>
      <c r="G28" s="2" t="s">
        <v>9</v>
      </c>
    </row>
    <row r="29" spans="1:11" ht="16.5" thickBot="1" x14ac:dyDescent="0.3">
      <c r="A29" s="27" t="s">
        <v>10</v>
      </c>
      <c r="B29" s="27" t="s">
        <v>11</v>
      </c>
      <c r="C29" s="32"/>
      <c r="D29" s="28"/>
      <c r="E29" s="28"/>
      <c r="F29" s="58">
        <f>SUM(F30:F46)</f>
        <v>350000</v>
      </c>
      <c r="G29" s="28"/>
    </row>
    <row r="30" spans="1:11" ht="16.5" thickBot="1" x14ac:dyDescent="0.3">
      <c r="A30" s="15" t="s">
        <v>12</v>
      </c>
      <c r="B30" s="33" t="s">
        <v>145</v>
      </c>
      <c r="C30" s="29"/>
      <c r="D30" s="9">
        <v>1</v>
      </c>
      <c r="E30" s="9">
        <v>105000</v>
      </c>
      <c r="F30" s="58">
        <f t="shared" ref="F30:F58" si="0">D30*E30</f>
        <v>105000</v>
      </c>
      <c r="G30" s="38" t="s">
        <v>163</v>
      </c>
      <c r="H30" s="36"/>
      <c r="I30" s="37"/>
      <c r="J30" s="37"/>
      <c r="K30" s="37"/>
    </row>
    <row r="31" spans="1:11" ht="16.5" thickBot="1" x14ac:dyDescent="0.3">
      <c r="A31" s="15" t="s">
        <v>13</v>
      </c>
      <c r="B31" s="34" t="s">
        <v>146</v>
      </c>
      <c r="C31" s="30"/>
      <c r="D31" s="9">
        <v>1</v>
      </c>
      <c r="E31" s="9">
        <v>24502</v>
      </c>
      <c r="F31" s="58">
        <f t="shared" si="0"/>
        <v>24502</v>
      </c>
      <c r="G31" s="38" t="s">
        <v>163</v>
      </c>
    </row>
    <row r="32" spans="1:11" ht="16.5" thickBot="1" x14ac:dyDescent="0.3">
      <c r="A32" s="15" t="s">
        <v>131</v>
      </c>
      <c r="B32" s="34" t="s">
        <v>147</v>
      </c>
      <c r="C32" s="30"/>
      <c r="D32" s="9">
        <v>15</v>
      </c>
      <c r="E32" s="9">
        <v>1000</v>
      </c>
      <c r="F32" s="58">
        <f t="shared" si="0"/>
        <v>15000</v>
      </c>
      <c r="G32" s="38" t="s">
        <v>163</v>
      </c>
    </row>
    <row r="33" spans="1:7" ht="16.5" customHeight="1" thickBot="1" x14ac:dyDescent="0.3">
      <c r="A33" s="15" t="s">
        <v>132</v>
      </c>
      <c r="B33" s="34" t="s">
        <v>148</v>
      </c>
      <c r="C33" s="30"/>
      <c r="D33" s="9">
        <v>1</v>
      </c>
      <c r="E33" s="9">
        <v>19291</v>
      </c>
      <c r="F33" s="58">
        <f t="shared" si="0"/>
        <v>19291</v>
      </c>
      <c r="G33" s="38" t="s">
        <v>163</v>
      </c>
    </row>
    <row r="34" spans="1:7" ht="16.5" customHeight="1" thickBot="1" x14ac:dyDescent="0.3">
      <c r="A34" s="15" t="s">
        <v>133</v>
      </c>
      <c r="B34" s="34" t="s">
        <v>149</v>
      </c>
      <c r="C34" s="30"/>
      <c r="D34" s="9">
        <v>1</v>
      </c>
      <c r="E34" s="9">
        <v>36900</v>
      </c>
      <c r="F34" s="58">
        <f t="shared" si="0"/>
        <v>36900</v>
      </c>
      <c r="G34" s="38" t="s">
        <v>163</v>
      </c>
    </row>
    <row r="35" spans="1:7" ht="16.5" customHeight="1" thickBot="1" x14ac:dyDescent="0.3">
      <c r="A35" s="15" t="s">
        <v>134</v>
      </c>
      <c r="B35" s="34" t="s">
        <v>150</v>
      </c>
      <c r="C35" s="30"/>
      <c r="D35" s="9">
        <v>2</v>
      </c>
      <c r="E35" s="9">
        <v>7360</v>
      </c>
      <c r="F35" s="58">
        <f t="shared" si="0"/>
        <v>14720</v>
      </c>
      <c r="G35" s="38" t="s">
        <v>163</v>
      </c>
    </row>
    <row r="36" spans="1:7" ht="16.5" thickBot="1" x14ac:dyDescent="0.3">
      <c r="A36" s="15" t="s">
        <v>135</v>
      </c>
      <c r="B36" s="34" t="s">
        <v>151</v>
      </c>
      <c r="C36" s="30"/>
      <c r="D36" s="9">
        <v>5</v>
      </c>
      <c r="E36" s="9">
        <v>1700</v>
      </c>
      <c r="F36" s="58">
        <f t="shared" si="0"/>
        <v>8500</v>
      </c>
      <c r="G36" s="38" t="s">
        <v>163</v>
      </c>
    </row>
    <row r="37" spans="1:7" ht="16.5" thickBot="1" x14ac:dyDescent="0.3">
      <c r="A37" s="15" t="s">
        <v>136</v>
      </c>
      <c r="B37" s="34" t="s">
        <v>152</v>
      </c>
      <c r="C37" s="30"/>
      <c r="D37" s="9">
        <v>9</v>
      </c>
      <c r="E37" s="9">
        <v>900</v>
      </c>
      <c r="F37" s="58">
        <f t="shared" si="0"/>
        <v>8100</v>
      </c>
      <c r="G37" s="38" t="s">
        <v>163</v>
      </c>
    </row>
    <row r="38" spans="1:7" ht="16.5" customHeight="1" thickBot="1" x14ac:dyDescent="0.3">
      <c r="A38" s="15" t="s">
        <v>137</v>
      </c>
      <c r="B38" s="34" t="s">
        <v>153</v>
      </c>
      <c r="C38" s="30"/>
      <c r="D38" s="9">
        <v>2</v>
      </c>
      <c r="E38" s="9">
        <v>4990</v>
      </c>
      <c r="F38" s="58">
        <f t="shared" si="0"/>
        <v>9980</v>
      </c>
      <c r="G38" s="38" t="s">
        <v>163</v>
      </c>
    </row>
    <row r="39" spans="1:7" ht="16.5" customHeight="1" thickBot="1" x14ac:dyDescent="0.3">
      <c r="A39" s="15" t="s">
        <v>138</v>
      </c>
      <c r="B39" s="34" t="s">
        <v>154</v>
      </c>
      <c r="C39" s="30"/>
      <c r="D39" s="9">
        <v>1</v>
      </c>
      <c r="E39" s="9">
        <v>5880</v>
      </c>
      <c r="F39" s="58">
        <f t="shared" si="0"/>
        <v>5880</v>
      </c>
      <c r="G39" s="38" t="s">
        <v>163</v>
      </c>
    </row>
    <row r="40" spans="1:7" ht="16.5" customHeight="1" thickBot="1" x14ac:dyDescent="0.3">
      <c r="A40" s="15" t="s">
        <v>139</v>
      </c>
      <c r="B40" s="34" t="s">
        <v>155</v>
      </c>
      <c r="C40" s="30"/>
      <c r="D40" s="9">
        <v>1</v>
      </c>
      <c r="E40" s="9">
        <v>8010</v>
      </c>
      <c r="F40" s="58">
        <f t="shared" si="0"/>
        <v>8010</v>
      </c>
      <c r="G40" s="38" t="s">
        <v>163</v>
      </c>
    </row>
    <row r="41" spans="1:7" ht="27" customHeight="1" thickBot="1" x14ac:dyDescent="0.3">
      <c r="A41" s="15" t="s">
        <v>140</v>
      </c>
      <c r="B41" s="34" t="s">
        <v>156</v>
      </c>
      <c r="C41" s="30"/>
      <c r="D41" s="9">
        <v>1</v>
      </c>
      <c r="E41" s="9">
        <v>11890</v>
      </c>
      <c r="F41" s="58">
        <f t="shared" si="0"/>
        <v>11890</v>
      </c>
      <c r="G41" s="38" t="s">
        <v>163</v>
      </c>
    </row>
    <row r="42" spans="1:7" ht="16.5" customHeight="1" thickBot="1" x14ac:dyDescent="0.3">
      <c r="A42" s="15" t="s">
        <v>141</v>
      </c>
      <c r="B42" s="34" t="s">
        <v>157</v>
      </c>
      <c r="C42" s="30"/>
      <c r="D42" s="9">
        <v>1</v>
      </c>
      <c r="E42" s="9">
        <v>18890</v>
      </c>
      <c r="F42" s="58">
        <f t="shared" si="0"/>
        <v>18890</v>
      </c>
      <c r="G42" s="38" t="s">
        <v>163</v>
      </c>
    </row>
    <row r="43" spans="1:7" ht="16.5" customHeight="1" thickBot="1" x14ac:dyDescent="0.3">
      <c r="A43" s="15" t="s">
        <v>142</v>
      </c>
      <c r="B43" s="34" t="s">
        <v>158</v>
      </c>
      <c r="C43" s="30"/>
      <c r="D43" s="9">
        <v>1</v>
      </c>
      <c r="E43" s="9">
        <v>12075</v>
      </c>
      <c r="F43" s="58">
        <f t="shared" si="0"/>
        <v>12075</v>
      </c>
      <c r="G43" s="38" t="s">
        <v>163</v>
      </c>
    </row>
    <row r="44" spans="1:7" ht="16.5" customHeight="1" thickBot="1" x14ac:dyDescent="0.3">
      <c r="A44" s="15" t="s">
        <v>143</v>
      </c>
      <c r="B44" s="34" t="s">
        <v>159</v>
      </c>
      <c r="C44" s="30"/>
      <c r="D44" s="9">
        <v>2</v>
      </c>
      <c r="E44" s="9">
        <v>19538</v>
      </c>
      <c r="F44" s="58">
        <f t="shared" si="0"/>
        <v>39076</v>
      </c>
      <c r="G44" s="38" t="s">
        <v>163</v>
      </c>
    </row>
    <row r="45" spans="1:7" ht="16.5" customHeight="1" thickBot="1" x14ac:dyDescent="0.3">
      <c r="A45" s="15" t="s">
        <v>144</v>
      </c>
      <c r="B45" s="34" t="s">
        <v>160</v>
      </c>
      <c r="C45" s="30"/>
      <c r="D45" s="9">
        <v>1</v>
      </c>
      <c r="E45" s="9">
        <v>8486</v>
      </c>
      <c r="F45" s="58">
        <f t="shared" si="0"/>
        <v>8486</v>
      </c>
      <c r="G45" s="38" t="s">
        <v>163</v>
      </c>
    </row>
    <row r="46" spans="1:7" ht="16.5" thickBot="1" x14ac:dyDescent="0.3">
      <c r="A46" s="15" t="s">
        <v>162</v>
      </c>
      <c r="B46" s="35" t="s">
        <v>161</v>
      </c>
      <c r="C46" s="31"/>
      <c r="D46" s="9">
        <v>1</v>
      </c>
      <c r="E46" s="9">
        <v>3700</v>
      </c>
      <c r="F46" s="58">
        <f t="shared" si="0"/>
        <v>3700</v>
      </c>
      <c r="G46" s="38" t="s">
        <v>163</v>
      </c>
    </row>
    <row r="47" spans="1:7" ht="32.25" thickBot="1" x14ac:dyDescent="0.3">
      <c r="A47" s="15" t="s">
        <v>15</v>
      </c>
      <c r="B47" s="12" t="s">
        <v>16</v>
      </c>
      <c r="C47" s="11"/>
      <c r="D47" s="11"/>
      <c r="E47" s="11"/>
      <c r="F47" s="58">
        <f>SUM(F48:F50)</f>
        <v>0</v>
      </c>
      <c r="G47" s="11"/>
    </row>
    <row r="48" spans="1:7" ht="16.5" thickBot="1" x14ac:dyDescent="0.3">
      <c r="A48" s="15" t="s">
        <v>17</v>
      </c>
      <c r="B48" s="12"/>
      <c r="C48" s="11"/>
      <c r="D48" s="11"/>
      <c r="E48" s="11"/>
      <c r="F48" s="58">
        <f t="shared" si="0"/>
        <v>0</v>
      </c>
      <c r="G48" s="11"/>
    </row>
    <row r="49" spans="1:7" ht="16.5" thickBot="1" x14ac:dyDescent="0.3">
      <c r="A49" s="15" t="s">
        <v>18</v>
      </c>
      <c r="B49" s="12"/>
      <c r="C49" s="11"/>
      <c r="D49" s="11"/>
      <c r="E49" s="11"/>
      <c r="F49" s="58">
        <f t="shared" si="0"/>
        <v>0</v>
      </c>
      <c r="G49" s="11"/>
    </row>
    <row r="50" spans="1:7" ht="16.5" thickBot="1" x14ac:dyDescent="0.3">
      <c r="A50" s="15" t="s">
        <v>14</v>
      </c>
      <c r="B50" s="12"/>
      <c r="C50" s="11"/>
      <c r="D50" s="11"/>
      <c r="E50" s="11"/>
      <c r="F50" s="58">
        <f t="shared" si="0"/>
        <v>0</v>
      </c>
      <c r="G50" s="11"/>
    </row>
    <row r="51" spans="1:7" ht="48" thickBot="1" x14ac:dyDescent="0.3">
      <c r="A51" s="15" t="s">
        <v>19</v>
      </c>
      <c r="B51" s="12" t="s">
        <v>20</v>
      </c>
      <c r="C51" s="11"/>
      <c r="D51" s="11"/>
      <c r="E51" s="11"/>
      <c r="F51" s="58">
        <f>SUM(F52:F54)</f>
        <v>0</v>
      </c>
      <c r="G51" s="11"/>
    </row>
    <row r="52" spans="1:7" ht="16.5" thickBot="1" x14ac:dyDescent="0.3">
      <c r="A52" s="15" t="s">
        <v>21</v>
      </c>
      <c r="B52" s="21"/>
      <c r="C52" s="14"/>
      <c r="D52" s="14"/>
      <c r="E52" s="14"/>
      <c r="F52" s="58">
        <f t="shared" si="0"/>
        <v>0</v>
      </c>
      <c r="G52" s="14"/>
    </row>
    <row r="53" spans="1:7" ht="16.5" thickBot="1" x14ac:dyDescent="0.3">
      <c r="A53" s="15" t="s">
        <v>22</v>
      </c>
      <c r="B53" s="12"/>
      <c r="C53" s="11"/>
      <c r="D53" s="11"/>
      <c r="E53" s="11"/>
      <c r="F53" s="58">
        <f t="shared" si="0"/>
        <v>0</v>
      </c>
      <c r="G53" s="11"/>
    </row>
    <row r="54" spans="1:7" ht="16.5" thickBot="1" x14ac:dyDescent="0.3">
      <c r="A54" s="15" t="s">
        <v>14</v>
      </c>
      <c r="B54" s="12"/>
      <c r="C54" s="11"/>
      <c r="D54" s="11"/>
      <c r="E54" s="11"/>
      <c r="F54" s="58">
        <f t="shared" si="0"/>
        <v>0</v>
      </c>
      <c r="G54" s="11"/>
    </row>
    <row r="55" spans="1:7" ht="237" thickBot="1" x14ac:dyDescent="0.3">
      <c r="A55" s="15" t="s">
        <v>23</v>
      </c>
      <c r="B55" s="12" t="s">
        <v>24</v>
      </c>
      <c r="C55" s="11"/>
      <c r="D55" s="11"/>
      <c r="E55" s="11"/>
      <c r="F55" s="58">
        <f t="shared" si="0"/>
        <v>0</v>
      </c>
      <c r="G55" s="11"/>
    </row>
    <row r="56" spans="1:7" ht="16.5" thickBot="1" x14ac:dyDescent="0.3">
      <c r="A56" s="15" t="s">
        <v>25</v>
      </c>
      <c r="B56" s="12"/>
      <c r="C56" s="11"/>
      <c r="D56" s="11"/>
      <c r="E56" s="11"/>
      <c r="F56" s="58">
        <f t="shared" si="0"/>
        <v>0</v>
      </c>
      <c r="G56" s="11"/>
    </row>
    <row r="57" spans="1:7" ht="16.5" thickBot="1" x14ac:dyDescent="0.3">
      <c r="A57" s="15" t="s">
        <v>26</v>
      </c>
      <c r="B57" s="12"/>
      <c r="C57" s="11"/>
      <c r="D57" s="11"/>
      <c r="E57" s="11"/>
      <c r="F57" s="58">
        <f t="shared" si="0"/>
        <v>0</v>
      </c>
      <c r="G57" s="11"/>
    </row>
    <row r="58" spans="1:7" ht="16.5" thickBot="1" x14ac:dyDescent="0.3">
      <c r="A58" s="15" t="s">
        <v>14</v>
      </c>
      <c r="B58" s="12"/>
      <c r="C58" s="11"/>
      <c r="D58" s="11"/>
      <c r="E58" s="11"/>
      <c r="F58" s="58">
        <f t="shared" si="0"/>
        <v>0</v>
      </c>
      <c r="G58" s="11"/>
    </row>
    <row r="59" spans="1:7" ht="189.75" thickBot="1" x14ac:dyDescent="0.3">
      <c r="A59" s="15" t="s">
        <v>27</v>
      </c>
      <c r="B59" s="12" t="s">
        <v>28</v>
      </c>
      <c r="C59" s="11"/>
      <c r="D59" s="11"/>
      <c r="E59" s="11"/>
      <c r="F59" s="58">
        <f>SUM(F60:F62)</f>
        <v>0</v>
      </c>
      <c r="G59" s="11"/>
    </row>
    <row r="60" spans="1:7" ht="16.5" thickBot="1" x14ac:dyDescent="0.3">
      <c r="A60" s="15" t="s">
        <v>29</v>
      </c>
      <c r="B60" s="12"/>
      <c r="C60" s="11"/>
      <c r="D60" s="11"/>
      <c r="E60" s="11"/>
      <c r="F60" s="59">
        <f>D60*E60</f>
        <v>0</v>
      </c>
      <c r="G60" s="11"/>
    </row>
    <row r="61" spans="1:7" ht="16.5" thickBot="1" x14ac:dyDescent="0.3">
      <c r="A61" s="15" t="s">
        <v>30</v>
      </c>
      <c r="B61" s="12"/>
      <c r="C61" s="11"/>
      <c r="D61" s="11"/>
      <c r="E61" s="11"/>
      <c r="F61" s="59"/>
      <c r="G61" s="11"/>
    </row>
    <row r="62" spans="1:7" ht="16.5" thickBot="1" x14ac:dyDescent="0.3">
      <c r="A62" s="15" t="s">
        <v>14</v>
      </c>
      <c r="B62" s="12"/>
      <c r="C62" s="11"/>
      <c r="D62" s="11"/>
      <c r="E62" s="11"/>
      <c r="F62" s="59"/>
      <c r="G62" s="11"/>
    </row>
    <row r="63" spans="1:7" ht="16.5" thickBot="1" x14ac:dyDescent="0.3">
      <c r="A63" s="15" t="s">
        <v>31</v>
      </c>
      <c r="B63" s="12" t="s">
        <v>32</v>
      </c>
      <c r="C63" s="11"/>
      <c r="D63" s="11"/>
      <c r="E63" s="11"/>
      <c r="F63" s="59">
        <f>SUM(F64:F66)</f>
        <v>0</v>
      </c>
      <c r="G63" s="11"/>
    </row>
    <row r="64" spans="1:7" ht="16.5" thickBot="1" x14ac:dyDescent="0.3">
      <c r="A64" s="15" t="s">
        <v>33</v>
      </c>
      <c r="B64" s="21"/>
      <c r="C64" s="11"/>
      <c r="D64" s="14"/>
      <c r="E64" s="14"/>
      <c r="F64" s="59">
        <f>E64*D64</f>
        <v>0</v>
      </c>
      <c r="G64" s="11"/>
    </row>
    <row r="65" spans="1:8" ht="16.5" thickBot="1" x14ac:dyDescent="0.3">
      <c r="A65" s="15" t="s">
        <v>34</v>
      </c>
      <c r="B65" s="12"/>
      <c r="C65" s="11"/>
      <c r="D65" s="11"/>
      <c r="E65" s="11"/>
      <c r="F65" s="59"/>
      <c r="G65" s="11"/>
    </row>
    <row r="66" spans="1:8" ht="16.5" thickBot="1" x14ac:dyDescent="0.3">
      <c r="A66" s="15" t="s">
        <v>14</v>
      </c>
      <c r="B66" s="12"/>
      <c r="C66" s="11"/>
      <c r="D66" s="11"/>
      <c r="E66" s="11"/>
      <c r="F66" s="59"/>
      <c r="G66" s="11"/>
    </row>
    <row r="67" spans="1:8" ht="16.5" thickBot="1" x14ac:dyDescent="0.3">
      <c r="A67" s="15" t="s">
        <v>53</v>
      </c>
      <c r="B67" s="10" t="s">
        <v>35</v>
      </c>
      <c r="C67" s="8"/>
      <c r="D67" s="11"/>
      <c r="E67" s="11"/>
      <c r="F67" s="59">
        <f>F29+F47+F51+F55+F63+F59</f>
        <v>350000</v>
      </c>
      <c r="G67" s="11"/>
    </row>
    <row r="68" spans="1:8" ht="18.75" x14ac:dyDescent="0.25">
      <c r="A68" s="1"/>
    </row>
    <row r="69" spans="1:8" ht="15.75" x14ac:dyDescent="0.25">
      <c r="A69" s="25"/>
      <c r="B69" s="26"/>
      <c r="C69" s="25"/>
      <c r="D69" s="25"/>
      <c r="E69" s="25"/>
      <c r="F69" s="25"/>
      <c r="G69" s="25"/>
    </row>
    <row r="70" spans="1:8" ht="18.75" x14ac:dyDescent="0.25">
      <c r="A70" s="74" t="s">
        <v>106</v>
      </c>
      <c r="B70" s="74"/>
      <c r="C70" s="74"/>
      <c r="D70" s="74"/>
      <c r="E70" s="74"/>
      <c r="F70" s="74"/>
      <c r="G70" s="74"/>
      <c r="H70" s="24"/>
    </row>
    <row r="71" spans="1:8" ht="231" customHeight="1" x14ac:dyDescent="0.25">
      <c r="A71" s="77" t="s">
        <v>177</v>
      </c>
      <c r="B71" s="77"/>
      <c r="C71" s="77"/>
      <c r="D71" s="77"/>
      <c r="E71" s="77"/>
      <c r="F71" s="77"/>
      <c r="G71" s="77"/>
      <c r="H71" s="77"/>
    </row>
    <row r="72" spans="1:8" ht="20.25" customHeight="1" x14ac:dyDescent="0.3">
      <c r="A72" s="78" t="s">
        <v>178</v>
      </c>
      <c r="B72" s="79"/>
      <c r="C72" s="79"/>
      <c r="D72" s="79"/>
      <c r="E72" s="79"/>
      <c r="F72" s="79"/>
      <c r="G72" s="79"/>
      <c r="H72" s="79"/>
    </row>
    <row r="73" spans="1:8" ht="18.75" x14ac:dyDescent="0.25">
      <c r="A73" s="77" t="s">
        <v>123</v>
      </c>
      <c r="B73" s="77"/>
      <c r="C73" s="77"/>
      <c r="D73" s="77"/>
      <c r="E73" s="77"/>
      <c r="F73" s="77"/>
      <c r="G73" s="77"/>
      <c r="H73" s="77"/>
    </row>
    <row r="74" spans="1:8" ht="122.25" customHeight="1" x14ac:dyDescent="0.25">
      <c r="A74" s="77" t="s">
        <v>179</v>
      </c>
      <c r="B74" s="77"/>
      <c r="C74" s="77"/>
      <c r="D74" s="77"/>
      <c r="E74" s="77"/>
      <c r="F74" s="77"/>
      <c r="G74" s="77"/>
      <c r="H74" s="77"/>
    </row>
    <row r="75" spans="1:8" ht="18.75" x14ac:dyDescent="0.25">
      <c r="A75" s="77" t="s">
        <v>107</v>
      </c>
      <c r="B75" s="77"/>
      <c r="C75" s="77"/>
      <c r="D75" s="77"/>
      <c r="E75" s="77"/>
      <c r="F75" s="77"/>
      <c r="G75" s="77"/>
      <c r="H75" s="77"/>
    </row>
    <row r="76" spans="1:8" ht="28.5" customHeight="1" x14ac:dyDescent="0.25">
      <c r="A76" s="77" t="s">
        <v>124</v>
      </c>
      <c r="B76" s="77"/>
      <c r="C76" s="77"/>
      <c r="D76" s="77"/>
      <c r="E76" s="77"/>
      <c r="F76" s="77"/>
      <c r="G76" s="77"/>
      <c r="H76" s="77"/>
    </row>
    <row r="77" spans="1:8" ht="23.25" customHeight="1" x14ac:dyDescent="0.25">
      <c r="A77" s="77" t="s">
        <v>180</v>
      </c>
      <c r="B77" s="77"/>
      <c r="C77" s="77"/>
      <c r="D77" s="77"/>
      <c r="E77" s="77"/>
      <c r="F77" s="77"/>
      <c r="G77" s="77"/>
      <c r="H77" s="77"/>
    </row>
    <row r="78" spans="1:8" s="23" customFormat="1" ht="18.75" x14ac:dyDescent="0.25">
      <c r="A78" s="77" t="s">
        <v>108</v>
      </c>
      <c r="B78" s="77"/>
      <c r="C78" s="77"/>
      <c r="D78" s="77"/>
      <c r="E78" s="77"/>
      <c r="F78" s="77"/>
      <c r="G78" s="77"/>
      <c r="H78" s="77"/>
    </row>
    <row r="79" spans="1:8" ht="19.5" thickBot="1" x14ac:dyDescent="0.3">
      <c r="A79" s="72" t="s">
        <v>36</v>
      </c>
      <c r="B79" s="72"/>
      <c r="C79" s="72"/>
      <c r="D79" s="72"/>
      <c r="E79" s="72"/>
      <c r="F79" s="72"/>
      <c r="G79" s="72"/>
      <c r="H79" s="72"/>
    </row>
    <row r="80" spans="1:8" ht="62.25" customHeight="1" x14ac:dyDescent="0.25">
      <c r="A80" s="13" t="s">
        <v>2</v>
      </c>
      <c r="B80" s="75" t="s">
        <v>37</v>
      </c>
      <c r="C80" s="75" t="s">
        <v>38</v>
      </c>
      <c r="D80" s="75" t="s">
        <v>39</v>
      </c>
      <c r="E80" s="75" t="s">
        <v>40</v>
      </c>
      <c r="F80" s="75" t="s">
        <v>41</v>
      </c>
      <c r="G80" s="75" t="s">
        <v>42</v>
      </c>
      <c r="H80" s="75" t="s">
        <v>43</v>
      </c>
    </row>
    <row r="81" spans="1:8" ht="16.5" thickBot="1" x14ac:dyDescent="0.3">
      <c r="A81" s="15" t="s">
        <v>3</v>
      </c>
      <c r="B81" s="76"/>
      <c r="C81" s="76"/>
      <c r="D81" s="76"/>
      <c r="E81" s="76"/>
      <c r="F81" s="76"/>
      <c r="G81" s="76"/>
      <c r="H81" s="76"/>
    </row>
    <row r="82" spans="1:8" ht="16.5" thickBot="1" x14ac:dyDescent="0.3">
      <c r="A82" s="7" t="s">
        <v>10</v>
      </c>
      <c r="B82" s="40" t="s">
        <v>164</v>
      </c>
      <c r="C82" s="41" t="s">
        <v>167</v>
      </c>
      <c r="D82" s="42">
        <v>38</v>
      </c>
      <c r="E82" s="14">
        <v>1500</v>
      </c>
      <c r="F82" s="60">
        <f>D82*E82</f>
        <v>57000</v>
      </c>
      <c r="G82" s="14">
        <v>300</v>
      </c>
      <c r="H82" s="60">
        <f>D82*G82</f>
        <v>11400</v>
      </c>
    </row>
    <row r="83" spans="1:8" ht="16.5" thickBot="1" x14ac:dyDescent="0.3">
      <c r="A83" s="7" t="s">
        <v>15</v>
      </c>
      <c r="B83" s="43" t="s">
        <v>165</v>
      </c>
      <c r="C83" s="39" t="s">
        <v>167</v>
      </c>
      <c r="D83" s="44">
        <v>30</v>
      </c>
      <c r="E83" s="14">
        <v>500</v>
      </c>
      <c r="F83" s="60">
        <f t="shared" ref="F83:F85" si="1">D83*E83</f>
        <v>15000</v>
      </c>
      <c r="G83" s="14">
        <v>100</v>
      </c>
      <c r="H83" s="60">
        <f t="shared" ref="H83:H85" si="2">D83*G83</f>
        <v>3000</v>
      </c>
    </row>
    <row r="84" spans="1:8" ht="16.5" thickBot="1" x14ac:dyDescent="0.3">
      <c r="A84" s="7" t="s">
        <v>19</v>
      </c>
      <c r="B84" s="45" t="s">
        <v>166</v>
      </c>
      <c r="C84" s="46" t="s">
        <v>167</v>
      </c>
      <c r="D84" s="47">
        <v>30</v>
      </c>
      <c r="E84" s="14">
        <v>300</v>
      </c>
      <c r="F84" s="60">
        <f t="shared" si="1"/>
        <v>9000</v>
      </c>
      <c r="G84" s="14">
        <v>0</v>
      </c>
      <c r="H84" s="60">
        <f t="shared" si="2"/>
        <v>0</v>
      </c>
    </row>
    <row r="85" spans="1:8" ht="16.5" thickBot="1" x14ac:dyDescent="0.3">
      <c r="A85" s="22" t="s">
        <v>14</v>
      </c>
      <c r="B85" s="10"/>
      <c r="C85" s="14"/>
      <c r="D85" s="14"/>
      <c r="E85" s="14"/>
      <c r="F85" s="60">
        <f t="shared" si="1"/>
        <v>0</v>
      </c>
      <c r="G85" s="14"/>
      <c r="H85" s="60">
        <f t="shared" si="2"/>
        <v>0</v>
      </c>
    </row>
    <row r="86" spans="1:8" ht="16.5" thickBot="1" x14ac:dyDescent="0.3">
      <c r="A86" s="22" t="s">
        <v>14</v>
      </c>
      <c r="B86" s="10" t="s">
        <v>44</v>
      </c>
      <c r="C86" s="11"/>
      <c r="D86" s="11"/>
      <c r="E86" s="11"/>
      <c r="F86" s="59">
        <f>SUM(F82:F85)</f>
        <v>81000</v>
      </c>
      <c r="G86" s="11"/>
      <c r="H86" s="59">
        <f>SUM(H82:H85)</f>
        <v>14400</v>
      </c>
    </row>
    <row r="87" spans="1:8" ht="18.75" x14ac:dyDescent="0.25">
      <c r="A87" s="17"/>
    </row>
    <row r="88" spans="1:8" ht="18.75" x14ac:dyDescent="0.25">
      <c r="A88" s="74" t="s">
        <v>110</v>
      </c>
      <c r="B88" s="74"/>
      <c r="C88" s="74"/>
    </row>
    <row r="89" spans="1:8" ht="19.5" thickBot="1" x14ac:dyDescent="0.3">
      <c r="A89" s="72" t="s">
        <v>45</v>
      </c>
      <c r="B89" s="72"/>
      <c r="C89" s="72"/>
    </row>
    <row r="90" spans="1:8" ht="15.75" x14ac:dyDescent="0.25">
      <c r="A90" s="13" t="s">
        <v>2</v>
      </c>
      <c r="B90" s="75" t="s">
        <v>4</v>
      </c>
      <c r="C90" s="75" t="s">
        <v>46</v>
      </c>
    </row>
    <row r="91" spans="1:8" ht="16.5" thickBot="1" x14ac:dyDescent="0.3">
      <c r="A91" s="15" t="s">
        <v>3</v>
      </c>
      <c r="B91" s="76"/>
      <c r="C91" s="76"/>
    </row>
    <row r="92" spans="1:8" ht="16.5" thickBot="1" x14ac:dyDescent="0.3">
      <c r="A92" s="5" t="s">
        <v>10</v>
      </c>
      <c r="B92" s="12" t="s">
        <v>47</v>
      </c>
      <c r="C92" s="6"/>
    </row>
    <row r="93" spans="1:8" ht="16.5" thickBot="1" x14ac:dyDescent="0.3">
      <c r="A93" s="5" t="s">
        <v>15</v>
      </c>
      <c r="B93" s="12" t="s">
        <v>48</v>
      </c>
      <c r="C93" s="6">
        <v>8000</v>
      </c>
    </row>
    <row r="94" spans="1:8" ht="16.5" thickBot="1" x14ac:dyDescent="0.3">
      <c r="A94" s="5" t="s">
        <v>19</v>
      </c>
      <c r="B94" s="12" t="s">
        <v>49</v>
      </c>
      <c r="C94" s="6"/>
    </row>
    <row r="95" spans="1:8" ht="16.5" thickBot="1" x14ac:dyDescent="0.3">
      <c r="A95" s="5" t="s">
        <v>23</v>
      </c>
      <c r="B95" s="12" t="s">
        <v>50</v>
      </c>
      <c r="C95" s="6"/>
    </row>
    <row r="96" spans="1:8" ht="16.5" thickBot="1" x14ac:dyDescent="0.3">
      <c r="A96" s="5" t="s">
        <v>27</v>
      </c>
      <c r="B96" s="12" t="s">
        <v>51</v>
      </c>
      <c r="C96" s="6">
        <v>1600</v>
      </c>
    </row>
    <row r="97" spans="1:15" ht="36" customHeight="1" thickBot="1" x14ac:dyDescent="0.3">
      <c r="A97" s="5" t="s">
        <v>31</v>
      </c>
      <c r="B97" s="12" t="s">
        <v>52</v>
      </c>
      <c r="C97" s="6"/>
    </row>
    <row r="98" spans="1:15" ht="48" thickBot="1" x14ac:dyDescent="0.3">
      <c r="A98" s="5" t="s">
        <v>53</v>
      </c>
      <c r="B98" s="12" t="s">
        <v>54</v>
      </c>
      <c r="C98" s="6"/>
    </row>
    <row r="99" spans="1:15" ht="16.5" thickBot="1" x14ac:dyDescent="0.3">
      <c r="A99" s="5" t="s">
        <v>55</v>
      </c>
      <c r="B99" s="12" t="s">
        <v>56</v>
      </c>
      <c r="C99" s="6">
        <v>3240</v>
      </c>
    </row>
    <row r="100" spans="1:15" ht="16.5" thickBot="1" x14ac:dyDescent="0.3">
      <c r="A100" s="5" t="s">
        <v>14</v>
      </c>
      <c r="B100" s="12"/>
      <c r="C100" s="6"/>
    </row>
    <row r="101" spans="1:15" ht="16.5" thickBot="1" x14ac:dyDescent="0.3">
      <c r="A101" s="5" t="s">
        <v>14</v>
      </c>
      <c r="B101" s="12"/>
      <c r="C101" s="6"/>
    </row>
    <row r="102" spans="1:15" ht="16.5" thickBot="1" x14ac:dyDescent="0.3">
      <c r="A102" s="5" t="s">
        <v>14</v>
      </c>
      <c r="B102" s="12" t="s">
        <v>35</v>
      </c>
      <c r="C102" s="61">
        <f>C92+C93+C94+C95+C96+C97+C98+C99</f>
        <v>12840</v>
      </c>
    </row>
    <row r="103" spans="1:15" ht="18.75" x14ac:dyDescent="0.25">
      <c r="A103" s="1"/>
    </row>
    <row r="104" spans="1:15" ht="18.75" x14ac:dyDescent="0.25">
      <c r="A104" s="74" t="s">
        <v>109</v>
      </c>
      <c r="B104" s="74"/>
      <c r="C104" s="74"/>
      <c r="D104" s="74"/>
      <c r="E104" s="74"/>
      <c r="F104" s="74"/>
      <c r="G104" s="74"/>
      <c r="H104" s="74"/>
      <c r="I104" s="74"/>
      <c r="J104" s="74"/>
      <c r="K104" s="74"/>
      <c r="L104" s="74"/>
      <c r="M104" s="74"/>
      <c r="N104" s="74"/>
      <c r="O104" s="74"/>
    </row>
    <row r="105" spans="1:15" ht="18.75" x14ac:dyDescent="0.25">
      <c r="A105" s="74" t="s">
        <v>57</v>
      </c>
      <c r="B105" s="74"/>
      <c r="C105" s="74"/>
      <c r="D105" s="74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4"/>
    </row>
    <row r="106" spans="1:15" ht="19.5" thickBot="1" x14ac:dyDescent="0.3">
      <c r="A106" s="16" t="s">
        <v>58</v>
      </c>
    </row>
    <row r="107" spans="1:15" ht="49.5" customHeight="1" thickBot="1" x14ac:dyDescent="0.3">
      <c r="A107" s="62" t="s">
        <v>105</v>
      </c>
      <c r="B107" s="62" t="s">
        <v>59</v>
      </c>
      <c r="C107" s="63" t="s">
        <v>60</v>
      </c>
      <c r="D107" s="63" t="s">
        <v>61</v>
      </c>
      <c r="E107" s="63" t="s">
        <v>62</v>
      </c>
      <c r="F107" s="63" t="s">
        <v>63</v>
      </c>
      <c r="G107" s="63" t="s">
        <v>64</v>
      </c>
      <c r="H107" s="63" t="s">
        <v>65</v>
      </c>
      <c r="I107" s="63" t="s">
        <v>66</v>
      </c>
      <c r="J107" s="63" t="s">
        <v>67</v>
      </c>
      <c r="K107" s="63" t="s">
        <v>68</v>
      </c>
      <c r="L107" s="63" t="s">
        <v>69</v>
      </c>
      <c r="M107" s="63" t="s">
        <v>70</v>
      </c>
      <c r="N107" s="63" t="s">
        <v>71</v>
      </c>
      <c r="O107" s="63" t="s">
        <v>35</v>
      </c>
    </row>
    <row r="108" spans="1:15" ht="16.5" thickBot="1" x14ac:dyDescent="0.3">
      <c r="A108" s="62" t="s">
        <v>10</v>
      </c>
      <c r="B108" s="64" t="s">
        <v>72</v>
      </c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</row>
    <row r="109" spans="1:15" ht="16.5" thickBot="1" x14ac:dyDescent="0.3">
      <c r="A109" s="65" t="s">
        <v>15</v>
      </c>
      <c r="B109" s="66" t="s">
        <v>73</v>
      </c>
      <c r="C109" s="67">
        <v>0.5</v>
      </c>
      <c r="D109" s="67">
        <v>0.7</v>
      </c>
      <c r="E109" s="67">
        <v>0.8</v>
      </c>
      <c r="F109" s="67">
        <v>0.9</v>
      </c>
      <c r="G109" s="67">
        <v>1</v>
      </c>
      <c r="H109" s="67">
        <v>1</v>
      </c>
      <c r="I109" s="67">
        <v>1</v>
      </c>
      <c r="J109" s="67">
        <v>1</v>
      </c>
      <c r="K109" s="67">
        <v>1</v>
      </c>
      <c r="L109" s="67">
        <v>1</v>
      </c>
      <c r="M109" s="67">
        <v>1</v>
      </c>
      <c r="N109" s="67">
        <v>1</v>
      </c>
      <c r="O109" s="60"/>
    </row>
    <row r="110" spans="1:15" ht="16.5" thickBot="1" x14ac:dyDescent="0.3">
      <c r="A110" s="65" t="s">
        <v>19</v>
      </c>
      <c r="B110" s="66" t="s">
        <v>74</v>
      </c>
      <c r="C110" s="60">
        <f>$F86*C109</f>
        <v>40500</v>
      </c>
      <c r="D110" s="60">
        <f t="shared" ref="D110:N110" si="3">$F86*D109</f>
        <v>56700</v>
      </c>
      <c r="E110" s="60">
        <f>$F86*E109</f>
        <v>64800</v>
      </c>
      <c r="F110" s="60">
        <f t="shared" si="3"/>
        <v>72900</v>
      </c>
      <c r="G110" s="60">
        <f t="shared" si="3"/>
        <v>81000</v>
      </c>
      <c r="H110" s="60">
        <f t="shared" si="3"/>
        <v>81000</v>
      </c>
      <c r="I110" s="60">
        <f t="shared" si="3"/>
        <v>81000</v>
      </c>
      <c r="J110" s="60">
        <f t="shared" si="3"/>
        <v>81000</v>
      </c>
      <c r="K110" s="60">
        <f t="shared" si="3"/>
        <v>81000</v>
      </c>
      <c r="L110" s="60">
        <f t="shared" si="3"/>
        <v>81000</v>
      </c>
      <c r="M110" s="60">
        <f t="shared" si="3"/>
        <v>81000</v>
      </c>
      <c r="N110" s="60">
        <f t="shared" si="3"/>
        <v>81000</v>
      </c>
      <c r="O110" s="60">
        <f>SUM(C110:N110)</f>
        <v>882900</v>
      </c>
    </row>
    <row r="111" spans="1:15" ht="66.75" customHeight="1" thickBot="1" x14ac:dyDescent="0.3">
      <c r="A111" s="65" t="s">
        <v>23</v>
      </c>
      <c r="B111" s="66" t="s">
        <v>111</v>
      </c>
      <c r="C111" s="60">
        <f>SUM(C112:C115)</f>
        <v>16800</v>
      </c>
      <c r="D111" s="60">
        <f>SUM(D112:D115)</f>
        <v>19680</v>
      </c>
      <c r="E111" s="60">
        <f>SUM(E112:E115)</f>
        <v>21120</v>
      </c>
      <c r="F111" s="60">
        <f t="shared" ref="F111:N111" si="4">SUM(F112:F115)</f>
        <v>22560</v>
      </c>
      <c r="G111" s="60">
        <f t="shared" si="4"/>
        <v>24000</v>
      </c>
      <c r="H111" s="60">
        <f t="shared" si="4"/>
        <v>24000</v>
      </c>
      <c r="I111" s="60">
        <f t="shared" si="4"/>
        <v>24000</v>
      </c>
      <c r="J111" s="60">
        <f t="shared" si="4"/>
        <v>24000</v>
      </c>
      <c r="K111" s="60">
        <f t="shared" si="4"/>
        <v>24000</v>
      </c>
      <c r="L111" s="60">
        <f t="shared" si="4"/>
        <v>24000</v>
      </c>
      <c r="M111" s="60">
        <f t="shared" si="4"/>
        <v>24000</v>
      </c>
      <c r="N111" s="60">
        <f t="shared" si="4"/>
        <v>24000</v>
      </c>
      <c r="O111" s="60">
        <f>SUM(C111:N111)</f>
        <v>272160</v>
      </c>
    </row>
    <row r="112" spans="1:15" ht="16.5" thickBot="1" x14ac:dyDescent="0.3">
      <c r="A112" s="65" t="s">
        <v>25</v>
      </c>
      <c r="B112" s="66" t="s">
        <v>125</v>
      </c>
      <c r="C112" s="60">
        <f>C109*H86</f>
        <v>7200</v>
      </c>
      <c r="D112" s="60">
        <f>D109*H86</f>
        <v>10080</v>
      </c>
      <c r="E112" s="60">
        <f>E109*H86</f>
        <v>11520</v>
      </c>
      <c r="F112" s="60">
        <f>F109*H86</f>
        <v>12960</v>
      </c>
      <c r="G112" s="60">
        <f>G109*H86</f>
        <v>14400</v>
      </c>
      <c r="H112" s="60">
        <f>H109*H86</f>
        <v>14400</v>
      </c>
      <c r="I112" s="60">
        <f>I109*H86</f>
        <v>14400</v>
      </c>
      <c r="J112" s="60">
        <f>J109*H86</f>
        <v>14400</v>
      </c>
      <c r="K112" s="60">
        <f>K109*H86</f>
        <v>14400</v>
      </c>
      <c r="L112" s="60">
        <f>L109*H86</f>
        <v>14400</v>
      </c>
      <c r="M112" s="60">
        <f>M109*H86</f>
        <v>14400</v>
      </c>
      <c r="N112" s="60">
        <f>N109*H86</f>
        <v>14400</v>
      </c>
      <c r="O112" s="60">
        <f>SUM(C112:N112)</f>
        <v>156960</v>
      </c>
    </row>
    <row r="113" spans="1:15" ht="16.5" thickBot="1" x14ac:dyDescent="0.3">
      <c r="A113" s="65" t="s">
        <v>26</v>
      </c>
      <c r="B113" s="66" t="s">
        <v>128</v>
      </c>
      <c r="C113" s="60">
        <f>SUM(C92:C98)</f>
        <v>9600</v>
      </c>
      <c r="D113" s="60">
        <f>SUM(C92:C98)</f>
        <v>9600</v>
      </c>
      <c r="E113" s="60">
        <f>SUM(C92:C98)</f>
        <v>9600</v>
      </c>
      <c r="F113" s="60">
        <f>SUM(C92:C98)</f>
        <v>9600</v>
      </c>
      <c r="G113" s="60">
        <f>SUM(C92:C98)</f>
        <v>9600</v>
      </c>
      <c r="H113" s="60">
        <f>SUM(C92:C98)</f>
        <v>9600</v>
      </c>
      <c r="I113" s="60">
        <f>SUM(C92:C98)</f>
        <v>9600</v>
      </c>
      <c r="J113" s="60">
        <f>SUM(C92:C98)</f>
        <v>9600</v>
      </c>
      <c r="K113" s="60">
        <f>SUM(C92:C98)</f>
        <v>9600</v>
      </c>
      <c r="L113" s="60">
        <f>SUM(C92:C98)</f>
        <v>9600</v>
      </c>
      <c r="M113" s="60">
        <f>SUM(C92:C98)</f>
        <v>9600</v>
      </c>
      <c r="N113" s="60">
        <f>SUM(C92:C98)</f>
        <v>9600</v>
      </c>
      <c r="O113" s="60">
        <f>SUM(C113:N113)</f>
        <v>115200</v>
      </c>
    </row>
    <row r="114" spans="1:15" ht="16.5" thickBot="1" x14ac:dyDescent="0.3">
      <c r="A114" s="65"/>
      <c r="B114" s="66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0"/>
    </row>
    <row r="115" spans="1:15" ht="16.5" thickBot="1" x14ac:dyDescent="0.3">
      <c r="A115" s="65" t="s">
        <v>14</v>
      </c>
      <c r="B115" s="66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0">
        <f t="shared" ref="O115:O116" si="5">SUM(C115:N115)</f>
        <v>0</v>
      </c>
    </row>
    <row r="116" spans="1:15" ht="16.5" thickBot="1" x14ac:dyDescent="0.3">
      <c r="A116" s="65" t="s">
        <v>27</v>
      </c>
      <c r="B116" s="66" t="s">
        <v>75</v>
      </c>
      <c r="C116" s="60">
        <f>C110-C111</f>
        <v>23700</v>
      </c>
      <c r="D116" s="60">
        <f>D110-D111</f>
        <v>37020</v>
      </c>
      <c r="E116" s="60">
        <f t="shared" ref="E116:N116" si="6">E110-E111</f>
        <v>43680</v>
      </c>
      <c r="F116" s="60">
        <f>F110-F111</f>
        <v>50340</v>
      </c>
      <c r="G116" s="60">
        <f t="shared" si="6"/>
        <v>57000</v>
      </c>
      <c r="H116" s="60">
        <f t="shared" si="6"/>
        <v>57000</v>
      </c>
      <c r="I116" s="60">
        <f t="shared" si="6"/>
        <v>57000</v>
      </c>
      <c r="J116" s="60">
        <f t="shared" si="6"/>
        <v>57000</v>
      </c>
      <c r="K116" s="60">
        <f t="shared" si="6"/>
        <v>57000</v>
      </c>
      <c r="L116" s="60">
        <f t="shared" si="6"/>
        <v>57000</v>
      </c>
      <c r="M116" s="60">
        <f t="shared" si="6"/>
        <v>57000</v>
      </c>
      <c r="N116" s="60">
        <f t="shared" si="6"/>
        <v>57000</v>
      </c>
      <c r="O116" s="60">
        <f t="shared" si="5"/>
        <v>610740</v>
      </c>
    </row>
    <row r="117" spans="1:15" ht="16.5" thickBot="1" x14ac:dyDescent="0.3">
      <c r="A117" s="65" t="s">
        <v>31</v>
      </c>
      <c r="B117" s="66" t="s">
        <v>76</v>
      </c>
      <c r="C117" s="60">
        <f>SUM(C118:C119)</f>
        <v>1620</v>
      </c>
      <c r="D117" s="60">
        <f>SUM(D118:D119)</f>
        <v>2268</v>
      </c>
      <c r="E117" s="60">
        <f t="shared" ref="E117:N117" si="7">SUM(E118:E119)</f>
        <v>2592</v>
      </c>
      <c r="F117" s="60">
        <f t="shared" si="7"/>
        <v>2916</v>
      </c>
      <c r="G117" s="60">
        <f>SUM(G118:G119)</f>
        <v>3240</v>
      </c>
      <c r="H117" s="60">
        <f t="shared" si="7"/>
        <v>3240</v>
      </c>
      <c r="I117" s="60">
        <f t="shared" si="7"/>
        <v>3240</v>
      </c>
      <c r="J117" s="60">
        <f t="shared" si="7"/>
        <v>3240</v>
      </c>
      <c r="K117" s="60">
        <f t="shared" si="7"/>
        <v>3240</v>
      </c>
      <c r="L117" s="60">
        <f t="shared" si="7"/>
        <v>3240</v>
      </c>
      <c r="M117" s="60">
        <f t="shared" si="7"/>
        <v>3240</v>
      </c>
      <c r="N117" s="60">
        <f t="shared" si="7"/>
        <v>3240</v>
      </c>
      <c r="O117" s="60">
        <f>SUM(C117:N117)</f>
        <v>35316</v>
      </c>
    </row>
    <row r="118" spans="1:15" ht="17.25" thickBot="1" x14ac:dyDescent="0.3">
      <c r="A118" s="65"/>
      <c r="B118" s="68" t="s">
        <v>126</v>
      </c>
      <c r="C118" s="62"/>
      <c r="D118" s="62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>
        <f t="shared" ref="O118:O120" si="8">SUM(C118:N118)</f>
        <v>0</v>
      </c>
    </row>
    <row r="119" spans="1:15" ht="33.75" thickBot="1" x14ac:dyDescent="0.3">
      <c r="A119" s="65"/>
      <c r="B119" s="68" t="s">
        <v>127</v>
      </c>
      <c r="C119" s="62">
        <f>C110*0.04</f>
        <v>1620</v>
      </c>
      <c r="D119" s="62">
        <f t="shared" ref="D119:N119" si="9">D110*0.04</f>
        <v>2268</v>
      </c>
      <c r="E119" s="62">
        <f t="shared" si="9"/>
        <v>2592</v>
      </c>
      <c r="F119" s="62">
        <f t="shared" si="9"/>
        <v>2916</v>
      </c>
      <c r="G119" s="62">
        <f t="shared" si="9"/>
        <v>3240</v>
      </c>
      <c r="H119" s="62">
        <f t="shared" si="9"/>
        <v>3240</v>
      </c>
      <c r="I119" s="62">
        <f t="shared" si="9"/>
        <v>3240</v>
      </c>
      <c r="J119" s="62">
        <f t="shared" si="9"/>
        <v>3240</v>
      </c>
      <c r="K119" s="62">
        <f t="shared" si="9"/>
        <v>3240</v>
      </c>
      <c r="L119" s="62">
        <f t="shared" si="9"/>
        <v>3240</v>
      </c>
      <c r="M119" s="62">
        <f t="shared" si="9"/>
        <v>3240</v>
      </c>
      <c r="N119" s="62">
        <f t="shared" si="9"/>
        <v>3240</v>
      </c>
      <c r="O119" s="62">
        <f t="shared" si="8"/>
        <v>35316</v>
      </c>
    </row>
    <row r="120" spans="1:15" ht="16.5" thickBot="1" x14ac:dyDescent="0.3">
      <c r="A120" s="65" t="s">
        <v>53</v>
      </c>
      <c r="B120" s="64" t="s">
        <v>77</v>
      </c>
      <c r="C120" s="62">
        <f>C116-C117</f>
        <v>22080</v>
      </c>
      <c r="D120" s="62">
        <f t="shared" ref="D120:N120" si="10">D116-D117</f>
        <v>34752</v>
      </c>
      <c r="E120" s="62">
        <f>E116-E117</f>
        <v>41088</v>
      </c>
      <c r="F120" s="62">
        <f t="shared" si="10"/>
        <v>47424</v>
      </c>
      <c r="G120" s="62">
        <f t="shared" si="10"/>
        <v>53760</v>
      </c>
      <c r="H120" s="62">
        <f t="shared" si="10"/>
        <v>53760</v>
      </c>
      <c r="I120" s="62">
        <f t="shared" si="10"/>
        <v>53760</v>
      </c>
      <c r="J120" s="62">
        <f t="shared" si="10"/>
        <v>53760</v>
      </c>
      <c r="K120" s="62">
        <f t="shared" si="10"/>
        <v>53760</v>
      </c>
      <c r="L120" s="62">
        <f t="shared" si="10"/>
        <v>53760</v>
      </c>
      <c r="M120" s="62">
        <f t="shared" si="10"/>
        <v>53760</v>
      </c>
      <c r="N120" s="62">
        <f t="shared" si="10"/>
        <v>53760</v>
      </c>
      <c r="O120" s="62">
        <f t="shared" si="8"/>
        <v>575424</v>
      </c>
    </row>
    <row r="121" spans="1:15" ht="16.5" thickBot="1" x14ac:dyDescent="0.3">
      <c r="A121" s="87" t="s">
        <v>55</v>
      </c>
      <c r="B121" s="64" t="s">
        <v>78</v>
      </c>
      <c r="C121" s="85"/>
      <c r="D121" s="85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6">
        <f>D131/D127</f>
        <v>0.65174311926605499</v>
      </c>
    </row>
    <row r="122" spans="1:15" ht="16.5" thickBot="1" x14ac:dyDescent="0.3">
      <c r="A122" s="88"/>
      <c r="B122" s="69"/>
      <c r="C122" s="85"/>
      <c r="D122" s="85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O122" s="86"/>
    </row>
    <row r="123" spans="1:15" ht="18.75" x14ac:dyDescent="0.25">
      <c r="A123" s="17"/>
    </row>
    <row r="124" spans="1:15" ht="18.75" x14ac:dyDescent="0.25">
      <c r="A124" s="74" t="s">
        <v>79</v>
      </c>
      <c r="B124" s="74"/>
      <c r="C124" s="74"/>
      <c r="D124" s="74"/>
      <c r="E124" s="74"/>
      <c r="F124" s="19"/>
      <c r="G124" s="19"/>
      <c r="H124" s="19"/>
      <c r="I124" s="19"/>
      <c r="J124" s="19"/>
      <c r="K124" s="19"/>
      <c r="L124" s="19"/>
      <c r="M124" s="19"/>
      <c r="N124" s="19"/>
      <c r="O124" s="19"/>
    </row>
    <row r="125" spans="1:15" ht="19.5" thickBot="1" x14ac:dyDescent="0.3">
      <c r="A125" s="72" t="s">
        <v>80</v>
      </c>
      <c r="B125" s="72"/>
      <c r="C125" s="72"/>
      <c r="D125" s="72"/>
      <c r="E125" s="72"/>
    </row>
    <row r="126" spans="1:15" ht="48" thickBot="1" x14ac:dyDescent="0.3">
      <c r="A126" s="7" t="s">
        <v>105</v>
      </c>
      <c r="B126" s="14" t="s">
        <v>59</v>
      </c>
      <c r="C126" s="14" t="s">
        <v>81</v>
      </c>
      <c r="D126" s="14" t="s">
        <v>112</v>
      </c>
      <c r="E126" s="14" t="s">
        <v>82</v>
      </c>
    </row>
    <row r="127" spans="1:15" ht="16.5" thickBot="1" x14ac:dyDescent="0.3">
      <c r="A127" s="7" t="s">
        <v>10</v>
      </c>
      <c r="B127" s="10" t="s">
        <v>83</v>
      </c>
      <c r="C127" s="14" t="s">
        <v>84</v>
      </c>
      <c r="D127" s="70">
        <f>E127/12</f>
        <v>73575</v>
      </c>
      <c r="E127" s="60">
        <f>O110</f>
        <v>882900</v>
      </c>
    </row>
    <row r="128" spans="1:15" ht="16.5" thickBot="1" x14ac:dyDescent="0.3">
      <c r="A128" s="7" t="s">
        <v>15</v>
      </c>
      <c r="B128" s="10" t="s">
        <v>85</v>
      </c>
      <c r="C128" s="14" t="s">
        <v>84</v>
      </c>
      <c r="D128" s="70">
        <f>E128/12</f>
        <v>25623</v>
      </c>
      <c r="E128" s="60">
        <f>E129+E130</f>
        <v>307476</v>
      </c>
    </row>
    <row r="129" spans="1:15" ht="16.5" thickBot="1" x14ac:dyDescent="0.3">
      <c r="A129" s="7" t="s">
        <v>19</v>
      </c>
      <c r="B129" s="10" t="s">
        <v>86</v>
      </c>
      <c r="C129" s="14" t="s">
        <v>84</v>
      </c>
      <c r="D129" s="70">
        <f>E129/12</f>
        <v>22680</v>
      </c>
      <c r="E129" s="60">
        <f>O111</f>
        <v>272160</v>
      </c>
    </row>
    <row r="130" spans="1:15" ht="16.5" thickBot="1" x14ac:dyDescent="0.3">
      <c r="A130" s="7" t="s">
        <v>23</v>
      </c>
      <c r="B130" s="10" t="s">
        <v>56</v>
      </c>
      <c r="C130" s="14" t="s">
        <v>84</v>
      </c>
      <c r="D130" s="70">
        <f t="shared" ref="D130:D131" si="11">E130/12</f>
        <v>2943</v>
      </c>
      <c r="E130" s="60">
        <f>O117</f>
        <v>35316</v>
      </c>
    </row>
    <row r="131" spans="1:15" ht="16.5" thickBot="1" x14ac:dyDescent="0.3">
      <c r="A131" s="7" t="s">
        <v>27</v>
      </c>
      <c r="B131" s="10" t="s">
        <v>87</v>
      </c>
      <c r="C131" s="14" t="s">
        <v>84</v>
      </c>
      <c r="D131" s="70">
        <f t="shared" si="11"/>
        <v>47952</v>
      </c>
      <c r="E131" s="60">
        <f>E127-E129-E130</f>
        <v>575424</v>
      </c>
    </row>
    <row r="132" spans="1:15" ht="16.5" thickBot="1" x14ac:dyDescent="0.3">
      <c r="A132" s="7" t="s">
        <v>31</v>
      </c>
      <c r="B132" s="10" t="s">
        <v>88</v>
      </c>
      <c r="C132" s="14" t="s">
        <v>89</v>
      </c>
      <c r="D132" s="70" t="s">
        <v>129</v>
      </c>
      <c r="E132" s="70">
        <f>350000/E131*12</f>
        <v>7.2989656322989651</v>
      </c>
    </row>
    <row r="133" spans="1:15" ht="32.25" thickBot="1" x14ac:dyDescent="0.3">
      <c r="A133" s="7" t="s">
        <v>53</v>
      </c>
      <c r="B133" s="10" t="s">
        <v>90</v>
      </c>
      <c r="C133" s="14" t="s">
        <v>91</v>
      </c>
      <c r="D133" s="60" t="s">
        <v>129</v>
      </c>
      <c r="E133" s="71">
        <f>D131/D127</f>
        <v>0.65174311926605499</v>
      </c>
    </row>
    <row r="134" spans="1:15" ht="19.5" thickBot="1" x14ac:dyDescent="0.3">
      <c r="A134" s="1"/>
    </row>
    <row r="135" spans="1:15" ht="18.75" x14ac:dyDescent="0.25">
      <c r="A135" s="74" t="s">
        <v>187</v>
      </c>
      <c r="B135" s="74"/>
      <c r="C135" s="74"/>
      <c r="D135" s="74"/>
      <c r="E135" s="74"/>
      <c r="F135" s="19"/>
      <c r="G135" s="19"/>
      <c r="H135" s="19"/>
      <c r="I135" s="19"/>
      <c r="J135" s="19"/>
      <c r="K135" s="19"/>
      <c r="L135" s="19"/>
      <c r="M135" s="19"/>
      <c r="N135" s="19"/>
      <c r="O135" s="19"/>
    </row>
    <row r="136" spans="1:15" ht="19.5" thickBot="1" x14ac:dyDescent="0.3">
      <c r="A136" s="72" t="s">
        <v>92</v>
      </c>
      <c r="B136" s="72"/>
      <c r="C136" s="72"/>
      <c r="D136" s="72"/>
    </row>
    <row r="137" spans="1:15" ht="62.25" customHeight="1" x14ac:dyDescent="0.25">
      <c r="A137" s="2" t="s">
        <v>2</v>
      </c>
      <c r="B137" s="83" t="s">
        <v>93</v>
      </c>
      <c r="C137" s="4" t="s">
        <v>8</v>
      </c>
      <c r="D137" s="83" t="s">
        <v>95</v>
      </c>
    </row>
    <row r="138" spans="1:15" ht="16.5" thickBot="1" x14ac:dyDescent="0.3">
      <c r="A138" s="3" t="s">
        <v>3</v>
      </c>
      <c r="B138" s="84"/>
      <c r="C138" s="6" t="s">
        <v>94</v>
      </c>
      <c r="D138" s="84"/>
    </row>
    <row r="139" spans="1:15" ht="180" customHeight="1" thickBot="1" x14ac:dyDescent="0.3">
      <c r="A139" s="3">
        <v>1</v>
      </c>
      <c r="B139" s="12" t="s">
        <v>96</v>
      </c>
      <c r="C139" s="6">
        <v>350000</v>
      </c>
      <c r="D139" s="6">
        <v>100</v>
      </c>
    </row>
    <row r="140" spans="1:15" ht="16.5" thickBot="1" x14ac:dyDescent="0.3">
      <c r="A140" s="3">
        <v>2</v>
      </c>
      <c r="B140" s="12" t="s">
        <v>97</v>
      </c>
      <c r="C140" s="6"/>
      <c r="D140" s="6"/>
    </row>
    <row r="141" spans="1:15" ht="32.25" thickBot="1" x14ac:dyDescent="0.3">
      <c r="A141" s="3">
        <v>3</v>
      </c>
      <c r="B141" s="12" t="s">
        <v>98</v>
      </c>
      <c r="C141" s="6"/>
      <c r="D141" s="6"/>
    </row>
    <row r="142" spans="1:15" ht="16.5" thickBot="1" x14ac:dyDescent="0.3">
      <c r="A142" s="5">
        <v>4</v>
      </c>
      <c r="B142" s="12" t="s">
        <v>35</v>
      </c>
      <c r="C142" s="61">
        <f>SUM(C139:C141)</f>
        <v>350000</v>
      </c>
      <c r="D142" s="61">
        <f>SUM(D139:D141)</f>
        <v>100</v>
      </c>
    </row>
    <row r="143" spans="1:15" ht="18.75" x14ac:dyDescent="0.25">
      <c r="A143" s="18"/>
    </row>
    <row r="144" spans="1:15" ht="18.75" x14ac:dyDescent="0.25">
      <c r="A144" s="74" t="s">
        <v>114</v>
      </c>
      <c r="B144" s="74"/>
      <c r="C144" s="74"/>
      <c r="D144" s="74"/>
    </row>
    <row r="145" spans="1:7" ht="19.5" thickBot="1" x14ac:dyDescent="0.3">
      <c r="A145" s="82" t="s">
        <v>99</v>
      </c>
      <c r="B145" s="82"/>
      <c r="C145" s="82"/>
    </row>
    <row r="146" spans="1:7" ht="78" customHeight="1" x14ac:dyDescent="0.25">
      <c r="A146" s="50" t="s">
        <v>113</v>
      </c>
      <c r="B146" s="51" t="s">
        <v>100</v>
      </c>
      <c r="C146" s="52" t="s">
        <v>101</v>
      </c>
    </row>
    <row r="147" spans="1:7" ht="54.75" customHeight="1" x14ac:dyDescent="0.25">
      <c r="A147" s="53" t="s">
        <v>10</v>
      </c>
      <c r="B147" s="48" t="s">
        <v>181</v>
      </c>
      <c r="C147" s="54" t="s">
        <v>184</v>
      </c>
      <c r="D147" s="49"/>
      <c r="E147" s="49"/>
      <c r="F147" s="49"/>
      <c r="G147" s="49"/>
    </row>
    <row r="148" spans="1:7" ht="74.25" customHeight="1" x14ac:dyDescent="0.25">
      <c r="A148" s="53" t="s">
        <v>15</v>
      </c>
      <c r="B148" s="48" t="s">
        <v>182</v>
      </c>
      <c r="C148" s="54" t="s">
        <v>185</v>
      </c>
      <c r="D148" s="49"/>
      <c r="E148" s="49"/>
      <c r="F148" s="49"/>
      <c r="G148" s="49"/>
    </row>
    <row r="149" spans="1:7" ht="71.25" customHeight="1" x14ac:dyDescent="0.25">
      <c r="A149" s="53" t="s">
        <v>19</v>
      </c>
      <c r="B149" s="48" t="s">
        <v>183</v>
      </c>
      <c r="C149" s="54" t="s">
        <v>186</v>
      </c>
      <c r="D149" s="49"/>
      <c r="E149" s="49"/>
      <c r="F149" s="49"/>
      <c r="G149" s="49"/>
    </row>
    <row r="150" spans="1:7" ht="16.5" thickBot="1" x14ac:dyDescent="0.3">
      <c r="A150" s="55" t="s">
        <v>14</v>
      </c>
      <c r="B150" s="56"/>
      <c r="C150" s="57"/>
    </row>
    <row r="151" spans="1:7" ht="18.75" x14ac:dyDescent="0.25">
      <c r="A151" s="1"/>
    </row>
  </sheetData>
  <mergeCells count="72">
    <mergeCell ref="M121:M122"/>
    <mergeCell ref="N121:N122"/>
    <mergeCell ref="O121:O122"/>
    <mergeCell ref="A121:A122"/>
    <mergeCell ref="H121:H122"/>
    <mergeCell ref="I121:I122"/>
    <mergeCell ref="J121:J122"/>
    <mergeCell ref="K121:K122"/>
    <mergeCell ref="L121:L122"/>
    <mergeCell ref="C121:C122"/>
    <mergeCell ref="D121:D122"/>
    <mergeCell ref="E121:E122"/>
    <mergeCell ref="F121:F122"/>
    <mergeCell ref="G121:G122"/>
    <mergeCell ref="A136:D136"/>
    <mergeCell ref="A144:D144"/>
    <mergeCell ref="A145:C145"/>
    <mergeCell ref="A135:E135"/>
    <mergeCell ref="A124:E124"/>
    <mergeCell ref="A125:E125"/>
    <mergeCell ref="B137:B138"/>
    <mergeCell ref="D137:D138"/>
    <mergeCell ref="A105:O105"/>
    <mergeCell ref="A104:O104"/>
    <mergeCell ref="A88:C88"/>
    <mergeCell ref="A78:H78"/>
    <mergeCell ref="H80:H81"/>
    <mergeCell ref="D80:D81"/>
    <mergeCell ref="E80:E81"/>
    <mergeCell ref="F80:F81"/>
    <mergeCell ref="A1:G1"/>
    <mergeCell ref="A18:G18"/>
    <mergeCell ref="A19:G19"/>
    <mergeCell ref="A20:G20"/>
    <mergeCell ref="A21:G21"/>
    <mergeCell ref="A13:G13"/>
    <mergeCell ref="A14:G14"/>
    <mergeCell ref="A15:G15"/>
    <mergeCell ref="A16:G16"/>
    <mergeCell ref="A17:G17"/>
    <mergeCell ref="A72:H72"/>
    <mergeCell ref="A25:G25"/>
    <mergeCell ref="A2:G2"/>
    <mergeCell ref="A3:G3"/>
    <mergeCell ref="A4:G4"/>
    <mergeCell ref="A5:G5"/>
    <mergeCell ref="A6:G6"/>
    <mergeCell ref="A7:G7"/>
    <mergeCell ref="A8:G8"/>
    <mergeCell ref="A9:G9"/>
    <mergeCell ref="A22:G22"/>
    <mergeCell ref="A23:G23"/>
    <mergeCell ref="A24:G24"/>
    <mergeCell ref="A10:G10"/>
    <mergeCell ref="A11:G11"/>
    <mergeCell ref="A12:G12"/>
    <mergeCell ref="A27:G27"/>
    <mergeCell ref="A26:G26"/>
    <mergeCell ref="A70:G70"/>
    <mergeCell ref="B90:B91"/>
    <mergeCell ref="C90:C91"/>
    <mergeCell ref="B80:B81"/>
    <mergeCell ref="C80:C81"/>
    <mergeCell ref="G80:G81"/>
    <mergeCell ref="A71:H71"/>
    <mergeCell ref="A79:H79"/>
    <mergeCell ref="A77:H77"/>
    <mergeCell ref="A76:H76"/>
    <mergeCell ref="A89:C89"/>
    <mergeCell ref="A75:H75"/>
    <mergeCell ref="A74:H74"/>
    <mergeCell ref="A73:H73"/>
  </mergeCells>
  <hyperlinks>
    <hyperlink ref="A6" r:id="rId1" display="mailto:Ivanivanov1984@yandex.ru" xr:uid="{00000000-0004-0000-0000-000000000000}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Носикова Евгения Геннадьевна</dc:creator>
  <cp:lastModifiedBy>Ресепшн</cp:lastModifiedBy>
  <cp:lastPrinted>2024-05-17T07:39:17Z</cp:lastPrinted>
  <dcterms:created xsi:type="dcterms:W3CDTF">2015-06-05T18:19:34Z</dcterms:created>
  <dcterms:modified xsi:type="dcterms:W3CDTF">2026-02-10T09:23:07Z</dcterms:modified>
</cp:coreProperties>
</file>