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БП\Услуги\"/>
    </mc:Choice>
  </mc:AlternateContent>
  <xr:revisionPtr revIDLastSave="0" documentId="8_{E6163DC3-5706-4C81-B0EE-5108F2C00B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4" i="1" l="1"/>
  <c r="H85" i="1"/>
  <c r="H86" i="1"/>
  <c r="H87" i="1"/>
  <c r="H88" i="1"/>
  <c r="H89" i="1"/>
  <c r="H90" i="1"/>
  <c r="F84" i="1"/>
  <c r="F85" i="1"/>
  <c r="F86" i="1"/>
  <c r="F87" i="1"/>
  <c r="F88" i="1"/>
  <c r="F89" i="1"/>
  <c r="F9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65" i="1"/>
  <c r="N118" i="1"/>
  <c r="M118" i="1"/>
  <c r="L118" i="1"/>
  <c r="K118" i="1"/>
  <c r="J118" i="1"/>
  <c r="I118" i="1"/>
  <c r="H118" i="1"/>
  <c r="G118" i="1"/>
  <c r="F118" i="1"/>
  <c r="D118" i="1"/>
  <c r="E118" i="1"/>
  <c r="C118" i="1"/>
  <c r="D147" i="1"/>
  <c r="C147" i="1"/>
  <c r="O123" i="1"/>
  <c r="O118" i="1" l="1"/>
  <c r="O120" i="1" l="1"/>
  <c r="C107" i="1"/>
  <c r="F83" i="1"/>
  <c r="H83" i="1"/>
  <c r="F64" i="1"/>
  <c r="F61" i="1"/>
  <c r="F60" i="1" s="1"/>
  <c r="F49" i="1"/>
  <c r="F50" i="1"/>
  <c r="F51" i="1"/>
  <c r="F53" i="1"/>
  <c r="F54" i="1"/>
  <c r="F55" i="1"/>
  <c r="F56" i="1"/>
  <c r="F57" i="1"/>
  <c r="F58" i="1"/>
  <c r="F59" i="1"/>
  <c r="F30" i="1"/>
  <c r="F52" i="1" l="1"/>
  <c r="H91" i="1"/>
  <c r="C117" i="1" s="1"/>
  <c r="C116" i="1" s="1"/>
  <c r="F48" i="1"/>
  <c r="F29" i="1"/>
  <c r="F91" i="1"/>
  <c r="E115" i="1" s="1"/>
  <c r="E124" i="1" s="1"/>
  <c r="G117" i="1" l="1"/>
  <c r="G116" i="1" s="1"/>
  <c r="C115" i="1"/>
  <c r="C124" i="1" s="1"/>
  <c r="M115" i="1"/>
  <c r="E117" i="1"/>
  <c r="E116" i="1" s="1"/>
  <c r="E121" i="1" s="1"/>
  <c r="F115" i="1"/>
  <c r="K117" i="1"/>
  <c r="K116" i="1" s="1"/>
  <c r="F117" i="1"/>
  <c r="F116" i="1" s="1"/>
  <c r="K115" i="1"/>
  <c r="G115" i="1"/>
  <c r="L115" i="1"/>
  <c r="D117" i="1"/>
  <c r="D116" i="1" s="1"/>
  <c r="J117" i="1"/>
  <c r="J116" i="1" s="1"/>
  <c r="H117" i="1"/>
  <c r="H116" i="1" s="1"/>
  <c r="I117" i="1"/>
  <c r="I116" i="1" s="1"/>
  <c r="N117" i="1"/>
  <c r="N116" i="1" s="1"/>
  <c r="L117" i="1"/>
  <c r="L116" i="1" s="1"/>
  <c r="M117" i="1"/>
  <c r="M116" i="1" s="1"/>
  <c r="N115" i="1"/>
  <c r="I115" i="1"/>
  <c r="I124" i="1" s="1"/>
  <c r="H115" i="1"/>
  <c r="J115" i="1"/>
  <c r="D115" i="1"/>
  <c r="F68" i="1"/>
  <c r="E122" i="1"/>
  <c r="J124" i="1" l="1"/>
  <c r="J122" i="1" s="1"/>
  <c r="H124" i="1"/>
  <c r="H122" i="1" s="1"/>
  <c r="K124" i="1"/>
  <c r="K122" i="1" s="1"/>
  <c r="M124" i="1"/>
  <c r="M122" i="1" s="1"/>
  <c r="D124" i="1"/>
  <c r="D122" i="1" s="1"/>
  <c r="N124" i="1"/>
  <c r="N122" i="1" s="1"/>
  <c r="L124" i="1"/>
  <c r="L122" i="1" s="1"/>
  <c r="G124" i="1"/>
  <c r="G122" i="1" s="1"/>
  <c r="F124" i="1"/>
  <c r="F122" i="1" s="1"/>
  <c r="M121" i="1"/>
  <c r="J121" i="1"/>
  <c r="C121" i="1"/>
  <c r="F121" i="1"/>
  <c r="D121" i="1"/>
  <c r="O116" i="1"/>
  <c r="E134" i="1" s="1"/>
  <c r="N121" i="1"/>
  <c r="G121" i="1"/>
  <c r="L121" i="1"/>
  <c r="K121" i="1"/>
  <c r="O117" i="1"/>
  <c r="I122" i="1"/>
  <c r="I121" i="1"/>
  <c r="O115" i="1"/>
  <c r="E132" i="1" s="1"/>
  <c r="H121" i="1"/>
  <c r="E125" i="1"/>
  <c r="C122" i="1"/>
  <c r="L125" i="1" l="1"/>
  <c r="F125" i="1"/>
  <c r="D125" i="1"/>
  <c r="D132" i="1"/>
  <c r="D134" i="1"/>
  <c r="M125" i="1"/>
  <c r="G125" i="1"/>
  <c r="K125" i="1"/>
  <c r="J125" i="1"/>
  <c r="H125" i="1"/>
  <c r="N125" i="1"/>
  <c r="C125" i="1"/>
  <c r="O124" i="1"/>
  <c r="I125" i="1"/>
  <c r="O121" i="1"/>
  <c r="O122" i="1"/>
  <c r="E135" i="1" s="1"/>
  <c r="D135" i="1" s="1"/>
  <c r="E133" i="1" l="1"/>
  <c r="E136" i="1"/>
  <c r="E137" i="1" s="1"/>
  <c r="O125" i="1"/>
  <c r="D136" i="1"/>
  <c r="E138" i="1" l="1"/>
  <c r="O126" i="1"/>
  <c r="D133" i="1"/>
</calcChain>
</file>

<file path=xl/sharedStrings.xml><?xml version="1.0" encoding="utf-8"?>
<sst xmlns="http://schemas.openxmlformats.org/spreadsheetml/2006/main" count="284" uniqueCount="197">
  <si>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</si>
  <si>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</si>
  <si>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</si>
  <si>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</si>
  <si>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</si>
  <si>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</si>
  <si>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</si>
  <si>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</si>
  <si>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</si>
  <si>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</si>
  <si>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</si>
  <si>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</si>
  <si>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</si>
  <si>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</si>
  <si>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</si>
  <si>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</si>
  <si>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</si>
  <si>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</si>
  <si>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</si>
  <si>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</si>
  <si>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</si>
  <si>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</si>
  <si>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</si>
  <si>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</si>
  <si>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</si>
  <si>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</si>
  <si>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</si>
  <si>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</si>
  <si>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</si>
  <si>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</si>
  <si>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</si>
  <si>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</si>
  <si>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</si>
  <si>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</si>
  <si>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</si>
  <si>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</si>
  <si>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</si>
  <si>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</si>
  <si>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</si>
  <si>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</si>
  <si>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</si>
  <si>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</si>
  <si>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</si>
  <si>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</si>
  <si>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</si>
  <si>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</si>
  <si>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</si>
  <si>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</si>
  <si>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</si>
  <si>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</si>
  <si>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</si>
  <si>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</si>
  <si>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</si>
  <si>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</si>
  <si>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</si>
  <si>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</si>
  <si>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</si>
  <si>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</si>
  <si>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</si>
  <si>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</si>
  <si>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</si>
  <si>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</si>
  <si>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</si>
  <si>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</si>
  <si>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</si>
  <si>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</si>
  <si>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</si>
  <si>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</si>
  <si>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</si>
  <si>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</si>
  <si>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</si>
  <si>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</si>
  <si>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</si>
  <si>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</si>
  <si>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</si>
  <si>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</si>
  <si>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</si>
  <si>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</si>
  <si>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</si>
  <si>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</si>
  <si>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</si>
  <si>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</si>
  <si>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</si>
  <si>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</si>
  <si>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</si>
  <si>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</si>
  <si>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</si>
  <si>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</si>
  <si>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</si>
  <si>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</si>
  <si>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</si>
  <si>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</si>
  <si>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</si>
  <si>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</si>
  <si>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</si>
  <si>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</si>
  <si>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</si>
  <si>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</si>
  <si>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</si>
  <si>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</si>
  <si>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</si>
  <si>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</si>
  <si>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</si>
  <si>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</si>
  <si>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</si>
  <si>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</si>
  <si>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</si>
  <si>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</si>
  <si>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</si>
  <si>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</si>
  <si>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</si>
  <si>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</si>
  <si>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</si>
  <si>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</si>
  <si>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</si>
  <si>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</si>
  <si>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</si>
  <si>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</si>
  <si>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</si>
  <si>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</si>
  <si>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</si>
  <si>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</si>
  <si>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2.7.Имеющееся оборудование/товары/сырье/имущество для бизнеса</t>
  </si>
  <si>
    <t>2.8.Наемные сотрудники (с указанием количества, их должности, оклада и месяца приема)</t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</si>
  <si>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</si>
  <si>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</si>
  <si>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</si>
  <si>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</si>
  <si>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</si>
  <si>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</si>
  <si>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</si>
  <si>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</si>
  <si>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</si>
  <si>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</si>
  <si>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</si>
  <si>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</si>
  <si>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</si>
  <si>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</si>
  <si>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</si>
  <si>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</si>
  <si>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</si>
  <si>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</si>
  <si>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</si>
  <si>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</si>
  <si>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</si>
  <si>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Комбайн для ремонта обуви</t>
  </si>
  <si>
    <t>Швейная машина</t>
  </si>
  <si>
    <t>Выжигатель</t>
  </si>
  <si>
    <t>Компрессор</t>
  </si>
  <si>
    <t>Станок для растяжки обуви «стопа»</t>
  </si>
  <si>
    <t>Станок для растяжки обуви «голень»</t>
  </si>
  <si>
    <t>Станок для растяжки обуви «лапа»</t>
  </si>
  <si>
    <t>Электроплитка (разогревать клей)</t>
  </si>
  <si>
    <t>Акк. дрель-шуруповерт</t>
  </si>
  <si>
    <t>Обувной пистолет</t>
  </si>
  <si>
    <t>Сапожный молоток, точило и другие инструменты</t>
  </si>
  <si>
    <t>Станок заточной</t>
  </si>
  <si>
    <t>Тиски слесарные с креплением для стола</t>
  </si>
  <si>
    <t>Вертикальный станок для ключей</t>
  </si>
  <si>
    <t>Универсальный комбайн для ключей</t>
  </si>
  <si>
    <t>Дубликатор домофонов</t>
  </si>
  <si>
    <t>Стенды для ключей</t>
  </si>
  <si>
    <t>Комплект надфилей</t>
  </si>
  <si>
    <t>Круги для заточки</t>
  </si>
  <si>
    <t>Яндекс Маркет</t>
  </si>
  <si>
    <t>Прошив шва-5см</t>
  </si>
  <si>
    <t>Установка заплатки</t>
  </si>
  <si>
    <t>Ремонт набойки</t>
  </si>
  <si>
    <t>Замена замков</t>
  </si>
  <si>
    <t>Замена подошвы</t>
  </si>
  <si>
    <t>Замена супинаторов</t>
  </si>
  <si>
    <t>Изготовление стелек и подстелек</t>
  </si>
  <si>
    <t>Изготовление ключей</t>
  </si>
  <si>
    <t>шт.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</si>
  <si>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</si>
  <si>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 Липецкая область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</si>
  <si>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>Планируется развитие бытовых услуг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</si>
  <si>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 </t>
    </r>
    <r>
      <rPr>
        <sz val="14"/>
        <color theme="1"/>
        <rFont val="Times New Roman"/>
        <family val="1"/>
        <charset val="204"/>
      </rPr>
      <t>Развитие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</si>
  <si>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 месяц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</si>
  <si>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Анализ целевой аудитории важен для успешной стратегии маркетинга и предоставления услуг, поэтому давайте рассмотрим потенциальную аудиторию для бизнеса фотосъемки:
- **Владельцы обуви и ключей.** Все, кто нуждается в ремонте обуви или изготовлении ключей.
- **Местные жители и бизнесы.** Включая жителей района, сотрудников офисов, собственников недвижимости и т.д.
- **Туристы и посетители.** Люди, находящиеся в городе временно, но нуждающиеся в ремонте обуви или изготовлении ключей.</t>
    </r>
  </si>
  <si>
    <r>
      <t xml:space="preserve">3.2. Местоположение целевой аудитории (субъект РФ, населенный пункт)  </t>
    </r>
    <r>
      <rPr>
        <sz val="14"/>
        <color theme="1"/>
        <rFont val="Times New Roman"/>
        <family val="1"/>
        <charset val="204"/>
      </rPr>
      <t>Липецкая область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</si>
  <si>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Предприниматели города, дом быта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</si>
  <si>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- </t>
    </r>
    <r>
      <rPr>
        <sz val="14"/>
        <color theme="1"/>
        <rFont val="Times New Roman"/>
        <family val="1"/>
        <charset val="204"/>
      </rPr>
      <t>**Высокое качество услуг.** Использование качественных материалов и профессиональное оборудование.
- **Удобство и доступность.** Удобное расположение, гибкий график работы и онлайн-запись на услуги.
- **Персонализированный подход к клиентам.** Высокий уровень обслуживания и индивидуальный подход к каждому клиенту.
- **Бонусные программы и скидки.** Привлечение постоянных клиентов через лояльность.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</si>
  <si>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Интернет площадки, авито, вк, сарафанное радио</t>
    </r>
  </si>
  <si>
    <t>**Конкуренция.**</t>
  </si>
  <si>
    <t>**Недостаток спроса.**</t>
  </si>
  <si>
    <t>Риск конкуренции с другими местными сервисами по ремонту обуви и изготовлению ключей. Меры: предоставление лучших услуг, акцент на качестве и удобстве.</t>
  </si>
  <si>
    <t>Риск недостаточного спроса на услуги. Меры: маркетинговые кампании для привлечения клиентов, диверсификация услуг.</t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</si>
  <si>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</si>
  <si>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5 месяцев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</si>
  <si>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Рынки сбыта, наличие договоров поставки товара/услуг </t>
    </r>
    <r>
      <rPr>
        <sz val="14"/>
        <color theme="1"/>
        <rFont val="Times New Roman"/>
        <family val="1"/>
        <charset val="204"/>
      </rPr>
      <t>Население г. Липецк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</si>
  <si>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Гараж по праву собственности</t>
    </r>
  </si>
  <si>
    <r>
      <t>2.1.Наименование проекта</t>
    </r>
    <r>
      <rPr>
        <sz val="14"/>
        <color theme="1"/>
        <rFont val="Times New Roman"/>
        <family val="1"/>
        <charset val="204"/>
      </rPr>
      <t xml:space="preserve"> Ремонт обуви и изготовление ключей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</si>
  <si>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Ремонт обуви и изготовление ключей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</si>
  <si>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Цель: 
**Настроить собственный сервис по ремонту обуви и изготовлению ключей.**
    Задачи:
**Обеспечить высокое качество услуг.** Это включает в себя использование качественных материалов, профессиональное оборудование.
**Обеспечить удобство и доступность для клиентов.** 
**Развивать лояльность клиентов.** Предоставление скидок, бонусных программ, а также высокий уровень обслуживания для привлечения постоянных клиентов.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</si>
  <si>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5 дней, 40 часов</t>
    </r>
    <r>
      <rPr>
        <b/>
        <sz val="14"/>
        <color theme="1"/>
        <rFont val="Times New Roman"/>
        <family val="1"/>
        <charset val="204"/>
      </rPr>
      <t>.</t>
    </r>
    <r>
      <rPr>
        <sz val="14"/>
        <color theme="1"/>
        <rFont val="Times New Roman"/>
        <family val="1"/>
        <charset val="204"/>
      </rPr>
      <t xml:space="preserve"> Полная занятость.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</si>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</sst>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vertical="center"/>
    </xf>
    <xf numFmtId="0" fontId="8" fillId="0" borderId="0" xfId="0" applyFont="1"/>
    <xf numFmtId="0" fontId="12" fillId="0" borderId="4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" fontId="5" fillId="0" borderId="7" xfId="0" applyNumberFormat="1" applyFont="1" applyBorder="1" applyAlignment="1">
      <alignment horizontal="center" vertical="center" wrapText="1"/>
    </xf>
    <xf numFmtId="17" fontId="5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vertical="center" wrapText="1"/>
    </xf>
    <xf numFmtId="49" fontId="17" fillId="0" borderId="0" xfId="0" applyNumberFormat="1" applyFont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right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9" fontId="5" fillId="2" borderId="6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6"/>
  <sheetViews>
    <sheetView tabSelected="1" topLeftCell="A10" zoomScaleNormal="100" workbookViewId="0">
      <selection activeCell="A16" sqref="A16:G16"/>
    </sheetView>
  </sheetViews>
  <sheetFormatPr defaultRowHeight="15" x14ac:dyDescent="0.25"/>
  <cols>
    <col min="1" max="1" width="6.85546875" customWidth="1"/>
    <col min="2" max="2" width="26.85546875" customWidth="1"/>
    <col min="3" max="3" width="31.42578125" customWidth="1"/>
    <col min="4" max="4" width="13.5703125" customWidth="1"/>
    <col min="5" max="6" width="14.28515625" customWidth="1"/>
    <col min="7" max="7" width="17.85546875" customWidth="1"/>
    <col min="8" max="8" width="15.28515625" customWidth="1"/>
    <col min="10" max="10" width="11.140625" customWidth="1"/>
    <col min="15" max="15" width="10.7109375" customWidth="1"/>
  </cols>
  <sheetData>
    <row r="1" spans="1:7" ht="18.75" x14ac:dyDescent="0.25">
      <c r="A1" s="69" t="s">
        <v>0</v>
      </c>
      <c r="B1" s="69"/>
      <c r="C1" s="69"/>
      <c r="D1" s="69"/>
      <c r="E1" s="69"/>
      <c r="F1" s="69"/>
      <c r="G1" s="69"/>
    </row>
    <row r="2" spans="1:7" ht="18.75" x14ac:dyDescent="0.3">
      <c r="A2" s="70" t="s">
        <v>102</v>
      </c>
      <c r="B2" s="70"/>
      <c r="C2" s="70"/>
      <c r="D2" s="70"/>
      <c r="E2" s="70"/>
      <c r="F2" s="70"/>
      <c r="G2" s="70"/>
    </row>
    <row r="3" spans="1:7" ht="19.5" customHeight="1" x14ac:dyDescent="0.3">
      <c r="A3" s="71" t="s">
        <v>174</v>
      </c>
      <c r="B3" s="71"/>
      <c r="C3" s="71"/>
      <c r="D3" s="71"/>
      <c r="E3" s="71"/>
      <c r="F3" s="71"/>
      <c r="G3" s="71"/>
    </row>
    <row r="4" spans="1:7" ht="18.75" x14ac:dyDescent="0.3">
      <c r="A4" s="71" t="s">
        <v>115</v>
      </c>
      <c r="B4" s="71"/>
      <c r="C4" s="71"/>
      <c r="D4" s="71"/>
      <c r="E4" s="71"/>
      <c r="F4" s="71"/>
      <c r="G4" s="71"/>
    </row>
    <row r="5" spans="1:7" ht="21" customHeight="1" x14ac:dyDescent="0.3">
      <c r="A5" s="71" t="s">
        <v>175</v>
      </c>
      <c r="B5" s="71"/>
      <c r="C5" s="71"/>
      <c r="D5" s="71"/>
      <c r="E5" s="71"/>
      <c r="F5" s="71"/>
      <c r="G5" s="71"/>
    </row>
    <row r="6" spans="1:7" s="21" customFormat="1" ht="18.75" x14ac:dyDescent="0.3">
      <c r="A6" s="71" t="s">
        <v>116</v>
      </c>
      <c r="B6" s="71"/>
      <c r="C6" s="71"/>
      <c r="D6" s="71"/>
      <c r="E6" s="71"/>
      <c r="F6" s="71"/>
      <c r="G6" s="71"/>
    </row>
    <row r="7" spans="1:7" ht="22.5" customHeight="1" x14ac:dyDescent="0.3">
      <c r="A7" s="71" t="s">
        <v>117</v>
      </c>
      <c r="B7" s="71"/>
      <c r="C7" s="71"/>
      <c r="D7" s="71"/>
      <c r="E7" s="71"/>
      <c r="F7" s="71"/>
      <c r="G7" s="71"/>
    </row>
    <row r="8" spans="1:7" ht="42.75" customHeight="1" x14ac:dyDescent="0.3">
      <c r="A8" s="71" t="s">
        <v>118</v>
      </c>
      <c r="B8" s="71"/>
      <c r="C8" s="71"/>
      <c r="D8" s="71"/>
      <c r="E8" s="71"/>
      <c r="F8" s="71"/>
      <c r="G8" s="71"/>
    </row>
    <row r="9" spans="1:7" ht="41.25" customHeight="1" x14ac:dyDescent="0.3">
      <c r="A9" s="71" t="s">
        <v>119</v>
      </c>
      <c r="B9" s="71"/>
      <c r="C9" s="71"/>
      <c r="D9" s="71"/>
      <c r="E9" s="71"/>
      <c r="F9" s="71"/>
      <c r="G9" s="71"/>
    </row>
    <row r="10" spans="1:7" ht="26.25" customHeight="1" x14ac:dyDescent="0.3">
      <c r="A10" s="70" t="s">
        <v>120</v>
      </c>
      <c r="B10" s="71"/>
      <c r="C10" s="71"/>
      <c r="D10" s="71"/>
      <c r="E10" s="71"/>
      <c r="F10" s="71"/>
      <c r="G10" s="71"/>
    </row>
    <row r="11" spans="1:7" ht="25.5" customHeight="1" x14ac:dyDescent="0.3">
      <c r="A11" s="70" t="s">
        <v>121</v>
      </c>
      <c r="B11" s="71"/>
      <c r="C11" s="71"/>
      <c r="D11" s="71"/>
      <c r="E11" s="71"/>
      <c r="F11" s="71"/>
      <c r="G11" s="71"/>
    </row>
    <row r="12" spans="1:7" ht="18.75" x14ac:dyDescent="0.3">
      <c r="A12" s="70" t="s">
        <v>103</v>
      </c>
      <c r="B12" s="70"/>
      <c r="C12" s="70"/>
      <c r="D12" s="70"/>
      <c r="E12" s="70"/>
      <c r="F12" s="70"/>
      <c r="G12" s="70"/>
    </row>
    <row r="13" spans="1:7" ht="21" customHeight="1" x14ac:dyDescent="0.3">
      <c r="A13" s="70" t="s">
        <v>192</v>
      </c>
      <c r="B13" s="71"/>
      <c r="C13" s="71"/>
      <c r="D13" s="71"/>
      <c r="E13" s="71"/>
      <c r="F13" s="71"/>
      <c r="G13" s="71"/>
    </row>
    <row r="14" spans="1:7" ht="150" customHeight="1" x14ac:dyDescent="0.3">
      <c r="A14" s="70" t="s">
        <v>194</v>
      </c>
      <c r="B14" s="70"/>
      <c r="C14" s="70"/>
      <c r="D14" s="70"/>
      <c r="E14" s="70"/>
      <c r="F14" s="70"/>
      <c r="G14" s="70"/>
    </row>
    <row r="15" spans="1:7" ht="24.75" customHeight="1" x14ac:dyDescent="0.3">
      <c r="A15" s="70" t="s">
        <v>193</v>
      </c>
      <c r="B15" s="71"/>
      <c r="C15" s="71"/>
      <c r="D15" s="71"/>
      <c r="E15" s="71"/>
      <c r="F15" s="71"/>
      <c r="G15" s="71"/>
    </row>
    <row r="16" spans="1:7" ht="39.75" customHeight="1" x14ac:dyDescent="0.3">
      <c r="A16" s="70" t="s">
        <v>196</v>
      </c>
      <c r="B16" s="70"/>
      <c r="C16" s="70"/>
      <c r="D16" s="70"/>
      <c r="E16" s="70"/>
      <c r="F16" s="70"/>
      <c r="G16" s="70"/>
    </row>
    <row r="17" spans="1:7" ht="42.75" customHeight="1" x14ac:dyDescent="0.3">
      <c r="A17" s="70" t="s">
        <v>195</v>
      </c>
      <c r="B17" s="70"/>
      <c r="C17" s="70"/>
      <c r="D17" s="70"/>
      <c r="E17" s="70"/>
      <c r="F17" s="70"/>
      <c r="G17" s="70"/>
    </row>
    <row r="18" spans="1:7" ht="41.25" customHeight="1" x14ac:dyDescent="0.3">
      <c r="A18" s="70" t="s">
        <v>191</v>
      </c>
      <c r="B18" s="70"/>
      <c r="C18" s="70"/>
      <c r="D18" s="70"/>
      <c r="E18" s="70"/>
      <c r="F18" s="70"/>
      <c r="G18" s="70"/>
    </row>
    <row r="19" spans="1:7" ht="24.75" customHeight="1" x14ac:dyDescent="0.3">
      <c r="A19" s="70" t="s">
        <v>122</v>
      </c>
      <c r="B19" s="70"/>
      <c r="C19" s="70"/>
      <c r="D19" s="70"/>
      <c r="E19" s="70"/>
      <c r="F19" s="70"/>
      <c r="G19" s="70"/>
    </row>
    <row r="20" spans="1:7" ht="18.75" customHeight="1" x14ac:dyDescent="0.3">
      <c r="A20" s="70" t="s">
        <v>123</v>
      </c>
      <c r="B20" s="71"/>
      <c r="C20" s="71"/>
      <c r="D20" s="71"/>
      <c r="E20" s="71"/>
      <c r="F20" s="71"/>
      <c r="G20" s="71"/>
    </row>
    <row r="21" spans="1:7" ht="24" customHeight="1" x14ac:dyDescent="0.3">
      <c r="A21" s="70" t="s">
        <v>176</v>
      </c>
      <c r="B21" s="71"/>
      <c r="C21" s="71"/>
      <c r="D21" s="71"/>
      <c r="E21" s="71"/>
      <c r="F21" s="71"/>
      <c r="G21" s="71"/>
    </row>
    <row r="22" spans="1:7" ht="21" customHeight="1" x14ac:dyDescent="0.3">
      <c r="A22" s="70" t="s">
        <v>177</v>
      </c>
      <c r="B22" s="71"/>
      <c r="C22" s="71"/>
      <c r="D22" s="71"/>
      <c r="E22" s="71"/>
      <c r="F22" s="71"/>
      <c r="G22" s="71"/>
    </row>
    <row r="23" spans="1:7" ht="18.75" x14ac:dyDescent="0.3">
      <c r="A23" s="70" t="s">
        <v>129</v>
      </c>
      <c r="B23" s="71"/>
      <c r="C23" s="71"/>
      <c r="D23" s="71"/>
      <c r="E23" s="71"/>
      <c r="F23" s="71"/>
      <c r="G23" s="71"/>
    </row>
    <row r="24" spans="1:7" ht="21.75" customHeight="1" x14ac:dyDescent="0.3">
      <c r="A24" s="70" t="s">
        <v>178</v>
      </c>
      <c r="B24" s="71"/>
      <c r="C24" s="71"/>
      <c r="D24" s="71"/>
      <c r="E24" s="71"/>
      <c r="F24" s="71"/>
      <c r="G24" s="71"/>
    </row>
    <row r="25" spans="1:7" ht="19.5" customHeight="1" x14ac:dyDescent="0.3">
      <c r="A25" s="70" t="s">
        <v>189</v>
      </c>
      <c r="B25" s="71"/>
      <c r="C25" s="71"/>
      <c r="D25" s="71"/>
      <c r="E25" s="71"/>
      <c r="F25" s="71"/>
      <c r="G25" s="71"/>
    </row>
    <row r="26" spans="1:7" ht="42" customHeight="1" x14ac:dyDescent="0.3">
      <c r="A26" s="70" t="s">
        <v>104</v>
      </c>
      <c r="B26" s="70"/>
      <c r="C26" s="70"/>
      <c r="D26" s="70"/>
      <c r="E26" s="70"/>
      <c r="F26" s="70"/>
      <c r="G26" s="70"/>
    </row>
    <row r="27" spans="1:7" ht="19.5" thickBot="1" x14ac:dyDescent="0.3">
      <c r="A27" s="62" t="s">
        <v>1</v>
      </c>
      <c r="B27" s="62"/>
      <c r="C27" s="62"/>
      <c r="D27" s="62"/>
      <c r="E27" s="62"/>
      <c r="F27" s="62"/>
      <c r="G27" s="62"/>
    </row>
    <row r="28" spans="1:7" ht="63" customHeight="1" x14ac:dyDescent="0.25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15.75" x14ac:dyDescent="0.25">
      <c r="A29" s="28" t="s">
        <v>10</v>
      </c>
      <c r="B29" s="28" t="s">
        <v>11</v>
      </c>
      <c r="C29" s="29"/>
      <c r="D29" s="29"/>
      <c r="E29" s="29"/>
      <c r="F29" s="40">
        <f>SUM(F30:F47)</f>
        <v>345300</v>
      </c>
      <c r="G29" s="29"/>
    </row>
    <row r="30" spans="1:7" ht="31.5" x14ac:dyDescent="0.25">
      <c r="A30" s="30" t="s">
        <v>12</v>
      </c>
      <c r="B30" s="57" t="s">
        <v>145</v>
      </c>
      <c r="C30" s="57"/>
      <c r="D30" s="31">
        <v>1</v>
      </c>
      <c r="E30" s="30">
        <v>90000</v>
      </c>
      <c r="F30" s="40">
        <f t="shared" ref="F30:F59" si="0">D30*E30</f>
        <v>90000</v>
      </c>
      <c r="G30" s="28" t="s">
        <v>164</v>
      </c>
    </row>
    <row r="31" spans="1:7" ht="15.75" x14ac:dyDescent="0.25">
      <c r="A31" s="30" t="s">
        <v>13</v>
      </c>
      <c r="B31" s="57" t="s">
        <v>146</v>
      </c>
      <c r="C31" s="57"/>
      <c r="D31" s="31">
        <v>1</v>
      </c>
      <c r="E31" s="30">
        <v>9000</v>
      </c>
      <c r="F31" s="40">
        <f t="shared" si="0"/>
        <v>9000</v>
      </c>
      <c r="G31" s="28" t="s">
        <v>164</v>
      </c>
    </row>
    <row r="32" spans="1:7" ht="15.75" x14ac:dyDescent="0.25">
      <c r="A32" s="30" t="s">
        <v>130</v>
      </c>
      <c r="B32" s="57" t="s">
        <v>147</v>
      </c>
      <c r="C32" s="57"/>
      <c r="D32" s="31">
        <v>1</v>
      </c>
      <c r="E32" s="30">
        <v>4500</v>
      </c>
      <c r="F32" s="40">
        <f t="shared" si="0"/>
        <v>4500</v>
      </c>
      <c r="G32" s="28" t="s">
        <v>164</v>
      </c>
    </row>
    <row r="33" spans="1:7" ht="15.75" x14ac:dyDescent="0.25">
      <c r="A33" s="30" t="s">
        <v>131</v>
      </c>
      <c r="B33" s="57" t="s">
        <v>148</v>
      </c>
      <c r="C33" s="57"/>
      <c r="D33" s="31">
        <v>1</v>
      </c>
      <c r="E33" s="30">
        <v>40000</v>
      </c>
      <c r="F33" s="40">
        <f t="shared" si="0"/>
        <v>40000</v>
      </c>
      <c r="G33" s="28" t="s">
        <v>164</v>
      </c>
    </row>
    <row r="34" spans="1:7" ht="37.5" customHeight="1" x14ac:dyDescent="0.25">
      <c r="A34" s="32" t="s">
        <v>132</v>
      </c>
      <c r="B34" s="57" t="s">
        <v>149</v>
      </c>
      <c r="C34" s="57"/>
      <c r="D34" s="31">
        <v>1</v>
      </c>
      <c r="E34" s="30">
        <v>17000</v>
      </c>
      <c r="F34" s="40">
        <f t="shared" si="0"/>
        <v>17000</v>
      </c>
      <c r="G34" s="28" t="s">
        <v>164</v>
      </c>
    </row>
    <row r="35" spans="1:7" ht="33.75" customHeight="1" x14ac:dyDescent="0.25">
      <c r="A35" s="30" t="s">
        <v>133</v>
      </c>
      <c r="B35" s="57" t="s">
        <v>150</v>
      </c>
      <c r="C35" s="57"/>
      <c r="D35" s="31">
        <v>1</v>
      </c>
      <c r="E35" s="30">
        <v>12000</v>
      </c>
      <c r="F35" s="40">
        <f t="shared" si="0"/>
        <v>12000</v>
      </c>
      <c r="G35" s="28" t="s">
        <v>164</v>
      </c>
    </row>
    <row r="36" spans="1:7" ht="30" customHeight="1" x14ac:dyDescent="0.25">
      <c r="A36" s="30" t="s">
        <v>134</v>
      </c>
      <c r="B36" s="57" t="s">
        <v>151</v>
      </c>
      <c r="C36" s="57"/>
      <c r="D36" s="31">
        <v>1</v>
      </c>
      <c r="E36" s="30">
        <v>7800</v>
      </c>
      <c r="F36" s="40">
        <f t="shared" si="0"/>
        <v>7800</v>
      </c>
      <c r="G36" s="28" t="s">
        <v>164</v>
      </c>
    </row>
    <row r="37" spans="1:7" ht="32.25" customHeight="1" x14ac:dyDescent="0.25">
      <c r="A37" s="30" t="s">
        <v>135</v>
      </c>
      <c r="B37" s="57" t="s">
        <v>152</v>
      </c>
      <c r="C37" s="57"/>
      <c r="D37" s="31">
        <v>1</v>
      </c>
      <c r="E37" s="30">
        <v>1200</v>
      </c>
      <c r="F37" s="40">
        <f t="shared" si="0"/>
        <v>1200</v>
      </c>
      <c r="G37" s="28" t="s">
        <v>164</v>
      </c>
    </row>
    <row r="38" spans="1:7" ht="15.75" x14ac:dyDescent="0.25">
      <c r="A38" s="30" t="s">
        <v>136</v>
      </c>
      <c r="B38" s="57" t="s">
        <v>153</v>
      </c>
      <c r="C38" s="57"/>
      <c r="D38" s="31">
        <v>1</v>
      </c>
      <c r="E38" s="30">
        <v>4500</v>
      </c>
      <c r="F38" s="40">
        <f t="shared" si="0"/>
        <v>4500</v>
      </c>
      <c r="G38" s="28" t="s">
        <v>164</v>
      </c>
    </row>
    <row r="39" spans="1:7" ht="15.75" x14ac:dyDescent="0.25">
      <c r="A39" s="30" t="s">
        <v>137</v>
      </c>
      <c r="B39" s="57" t="s">
        <v>154</v>
      </c>
      <c r="C39" s="57"/>
      <c r="D39" s="31">
        <v>1</v>
      </c>
      <c r="E39" s="30">
        <v>4000</v>
      </c>
      <c r="F39" s="40">
        <f t="shared" si="0"/>
        <v>4000</v>
      </c>
      <c r="G39" s="28" t="s">
        <v>164</v>
      </c>
    </row>
    <row r="40" spans="1:7" ht="31.5" customHeight="1" x14ac:dyDescent="0.25">
      <c r="A40" s="30" t="s">
        <v>138</v>
      </c>
      <c r="B40" s="57" t="s">
        <v>155</v>
      </c>
      <c r="C40" s="57"/>
      <c r="D40" s="31">
        <v>1</v>
      </c>
      <c r="E40" s="30">
        <v>15000</v>
      </c>
      <c r="F40" s="40">
        <f t="shared" si="0"/>
        <v>15000</v>
      </c>
      <c r="G40" s="28" t="s">
        <v>164</v>
      </c>
    </row>
    <row r="41" spans="1:7" ht="46.5" customHeight="1" x14ac:dyDescent="0.25">
      <c r="A41" s="30" t="s">
        <v>139</v>
      </c>
      <c r="B41" s="57" t="s">
        <v>156</v>
      </c>
      <c r="C41" s="57"/>
      <c r="D41" s="31">
        <v>1</v>
      </c>
      <c r="E41" s="30">
        <v>6000</v>
      </c>
      <c r="F41" s="40">
        <f t="shared" si="0"/>
        <v>6000</v>
      </c>
      <c r="G41" s="28" t="s">
        <v>164</v>
      </c>
    </row>
    <row r="42" spans="1:7" ht="33.75" customHeight="1" x14ac:dyDescent="0.25">
      <c r="A42" s="30" t="s">
        <v>140</v>
      </c>
      <c r="B42" s="57" t="s">
        <v>157</v>
      </c>
      <c r="C42" s="57"/>
      <c r="D42" s="31">
        <v>1</v>
      </c>
      <c r="E42" s="30">
        <v>3500</v>
      </c>
      <c r="F42" s="40">
        <f t="shared" si="0"/>
        <v>3500</v>
      </c>
      <c r="G42" s="28" t="s">
        <v>164</v>
      </c>
    </row>
    <row r="43" spans="1:7" ht="33" customHeight="1" x14ac:dyDescent="0.25">
      <c r="A43" s="30" t="s">
        <v>141</v>
      </c>
      <c r="B43" s="57" t="s">
        <v>158</v>
      </c>
      <c r="C43" s="57"/>
      <c r="D43" s="31">
        <v>1</v>
      </c>
      <c r="E43" s="30">
        <v>45000</v>
      </c>
      <c r="F43" s="40">
        <f t="shared" si="0"/>
        <v>45000</v>
      </c>
      <c r="G43" s="28" t="s">
        <v>164</v>
      </c>
    </row>
    <row r="44" spans="1:7" ht="30.75" customHeight="1" x14ac:dyDescent="0.25">
      <c r="A44" s="30" t="s">
        <v>142</v>
      </c>
      <c r="B44" s="57" t="s">
        <v>159</v>
      </c>
      <c r="C44" s="57"/>
      <c r="D44" s="31">
        <v>1</v>
      </c>
      <c r="E44" s="30">
        <v>63000</v>
      </c>
      <c r="F44" s="40">
        <f t="shared" si="0"/>
        <v>63000</v>
      </c>
      <c r="G44" s="28" t="s">
        <v>164</v>
      </c>
    </row>
    <row r="45" spans="1:7" ht="15.75" x14ac:dyDescent="0.25">
      <c r="A45" s="33" t="s">
        <v>143</v>
      </c>
      <c r="B45" s="57" t="s">
        <v>160</v>
      </c>
      <c r="C45" s="57"/>
      <c r="D45" s="31">
        <v>1</v>
      </c>
      <c r="E45" s="30">
        <v>16000</v>
      </c>
      <c r="F45" s="40">
        <f t="shared" si="0"/>
        <v>16000</v>
      </c>
      <c r="G45" s="28" t="s">
        <v>164</v>
      </c>
    </row>
    <row r="46" spans="1:7" ht="16.5" thickBot="1" x14ac:dyDescent="0.3">
      <c r="A46" s="30" t="s">
        <v>144</v>
      </c>
      <c r="B46" s="57" t="s">
        <v>161</v>
      </c>
      <c r="C46" s="57"/>
      <c r="D46" s="31">
        <v>1</v>
      </c>
      <c r="E46" s="30">
        <v>6800</v>
      </c>
      <c r="F46" s="40">
        <f t="shared" si="0"/>
        <v>6800</v>
      </c>
      <c r="G46" s="28" t="s">
        <v>164</v>
      </c>
    </row>
    <row r="47" spans="1:7" ht="16.5" thickBot="1" x14ac:dyDescent="0.3">
      <c r="A47" s="16" t="s">
        <v>14</v>
      </c>
      <c r="B47" s="8"/>
      <c r="C47" s="6"/>
      <c r="D47" s="10"/>
      <c r="E47" s="10"/>
      <c r="F47" s="41">
        <f t="shared" si="0"/>
        <v>0</v>
      </c>
      <c r="G47" s="6"/>
    </row>
    <row r="48" spans="1:7" ht="48" thickBot="1" x14ac:dyDescent="0.3">
      <c r="A48" s="16" t="s">
        <v>15</v>
      </c>
      <c r="B48" s="13" t="s">
        <v>16</v>
      </c>
      <c r="C48" s="12"/>
      <c r="D48" s="12"/>
      <c r="E48" s="12"/>
      <c r="F48" s="41">
        <f>SUM(F49:F51)</f>
        <v>4700</v>
      </c>
      <c r="G48" s="12"/>
    </row>
    <row r="49" spans="1:7" ht="16.5" thickBot="1" x14ac:dyDescent="0.3">
      <c r="A49" s="16" t="s">
        <v>17</v>
      </c>
      <c r="B49" s="13" t="s">
        <v>162</v>
      </c>
      <c r="C49" s="12"/>
      <c r="D49" s="12">
        <v>1</v>
      </c>
      <c r="E49" s="12">
        <v>1200</v>
      </c>
      <c r="F49" s="41">
        <f t="shared" si="0"/>
        <v>1200</v>
      </c>
      <c r="G49" s="12"/>
    </row>
    <row r="50" spans="1:7" ht="16.5" thickBot="1" x14ac:dyDescent="0.3">
      <c r="A50" s="16" t="s">
        <v>18</v>
      </c>
      <c r="B50" s="13" t="s">
        <v>163</v>
      </c>
      <c r="C50" s="12"/>
      <c r="D50" s="12">
        <v>1</v>
      </c>
      <c r="E50" s="12">
        <v>3500</v>
      </c>
      <c r="F50" s="41">
        <f t="shared" si="0"/>
        <v>3500</v>
      </c>
      <c r="G50" s="12"/>
    </row>
    <row r="51" spans="1:7" ht="16.5" thickBot="1" x14ac:dyDescent="0.3">
      <c r="A51" s="16" t="s">
        <v>14</v>
      </c>
      <c r="B51" s="13"/>
      <c r="C51" s="12"/>
      <c r="D51" s="12"/>
      <c r="E51" s="12"/>
      <c r="F51" s="41">
        <f t="shared" si="0"/>
        <v>0</v>
      </c>
      <c r="G51" s="12"/>
    </row>
    <row r="52" spans="1:7" ht="63.75" thickBot="1" x14ac:dyDescent="0.3">
      <c r="A52" s="16" t="s">
        <v>19</v>
      </c>
      <c r="B52" s="13" t="s">
        <v>20</v>
      </c>
      <c r="C52" s="12"/>
      <c r="D52" s="12"/>
      <c r="E52" s="12"/>
      <c r="F52" s="41">
        <f>SUM(F53:F55)</f>
        <v>0</v>
      </c>
      <c r="G52" s="12"/>
    </row>
    <row r="53" spans="1:7" ht="16.5" thickBot="1" x14ac:dyDescent="0.3">
      <c r="A53" s="16" t="s">
        <v>21</v>
      </c>
      <c r="B53" s="22"/>
      <c r="C53" s="15"/>
      <c r="D53" s="15"/>
      <c r="E53" s="15"/>
      <c r="F53" s="41">
        <f t="shared" si="0"/>
        <v>0</v>
      </c>
      <c r="G53" s="15"/>
    </row>
    <row r="54" spans="1:7" ht="16.5" thickBot="1" x14ac:dyDescent="0.3">
      <c r="A54" s="16" t="s">
        <v>22</v>
      </c>
      <c r="B54" s="13"/>
      <c r="C54" s="12"/>
      <c r="D54" s="12"/>
      <c r="E54" s="12"/>
      <c r="F54" s="41">
        <f t="shared" si="0"/>
        <v>0</v>
      </c>
      <c r="G54" s="12"/>
    </row>
    <row r="55" spans="1:7" ht="16.5" thickBot="1" x14ac:dyDescent="0.3">
      <c r="A55" s="16" t="s">
        <v>14</v>
      </c>
      <c r="B55" s="13"/>
      <c r="C55" s="12"/>
      <c r="D55" s="12"/>
      <c r="E55" s="12"/>
      <c r="F55" s="41">
        <f t="shared" si="0"/>
        <v>0</v>
      </c>
      <c r="G55" s="12"/>
    </row>
    <row r="56" spans="1:7" ht="300" thickBot="1" x14ac:dyDescent="0.3">
      <c r="A56" s="16" t="s">
        <v>23</v>
      </c>
      <c r="B56" s="13" t="s">
        <v>24</v>
      </c>
      <c r="C56" s="12"/>
      <c r="D56" s="12"/>
      <c r="E56" s="12"/>
      <c r="F56" s="41">
        <f t="shared" si="0"/>
        <v>0</v>
      </c>
      <c r="G56" s="12"/>
    </row>
    <row r="57" spans="1:7" ht="16.5" thickBot="1" x14ac:dyDescent="0.3">
      <c r="A57" s="16" t="s">
        <v>25</v>
      </c>
      <c r="B57" s="13"/>
      <c r="C57" s="12"/>
      <c r="D57" s="12"/>
      <c r="E57" s="12"/>
      <c r="F57" s="41">
        <f t="shared" si="0"/>
        <v>0</v>
      </c>
      <c r="G57" s="12"/>
    </row>
    <row r="58" spans="1:7" ht="16.5" thickBot="1" x14ac:dyDescent="0.3">
      <c r="A58" s="16" t="s">
        <v>26</v>
      </c>
      <c r="B58" s="13"/>
      <c r="C58" s="12"/>
      <c r="D58" s="12"/>
      <c r="E58" s="12"/>
      <c r="F58" s="41">
        <f t="shared" si="0"/>
        <v>0</v>
      </c>
      <c r="G58" s="12"/>
    </row>
    <row r="59" spans="1:7" ht="16.5" thickBot="1" x14ac:dyDescent="0.3">
      <c r="A59" s="16" t="s">
        <v>14</v>
      </c>
      <c r="B59" s="13"/>
      <c r="C59" s="12"/>
      <c r="D59" s="12"/>
      <c r="E59" s="12"/>
      <c r="F59" s="41">
        <f t="shared" si="0"/>
        <v>0</v>
      </c>
      <c r="G59" s="12"/>
    </row>
    <row r="60" spans="1:7" ht="205.5" thickBot="1" x14ac:dyDescent="0.3">
      <c r="A60" s="16" t="s">
        <v>27</v>
      </c>
      <c r="B60" s="13" t="s">
        <v>28</v>
      </c>
      <c r="C60" s="12"/>
      <c r="D60" s="12"/>
      <c r="E60" s="12"/>
      <c r="F60" s="41">
        <f>SUM(F61:F63)</f>
        <v>0</v>
      </c>
      <c r="G60" s="12"/>
    </row>
    <row r="61" spans="1:7" ht="16.5" thickBot="1" x14ac:dyDescent="0.3">
      <c r="A61" s="16" t="s">
        <v>29</v>
      </c>
      <c r="B61" s="13"/>
      <c r="C61" s="12"/>
      <c r="D61" s="12"/>
      <c r="E61" s="12"/>
      <c r="F61" s="42">
        <f>D61*E61</f>
        <v>0</v>
      </c>
      <c r="G61" s="12"/>
    </row>
    <row r="62" spans="1:7" ht="16.5" thickBot="1" x14ac:dyDescent="0.3">
      <c r="A62" s="16" t="s">
        <v>30</v>
      </c>
      <c r="B62" s="13"/>
      <c r="C62" s="12"/>
      <c r="D62" s="12"/>
      <c r="E62" s="12"/>
      <c r="F62" s="42"/>
      <c r="G62" s="12"/>
    </row>
    <row r="63" spans="1:7" ht="16.5" thickBot="1" x14ac:dyDescent="0.3">
      <c r="A63" s="16" t="s">
        <v>14</v>
      </c>
      <c r="B63" s="13"/>
      <c r="C63" s="12"/>
      <c r="D63" s="12"/>
      <c r="E63" s="12"/>
      <c r="F63" s="42"/>
      <c r="G63" s="12"/>
    </row>
    <row r="64" spans="1:7" ht="16.5" thickBot="1" x14ac:dyDescent="0.3">
      <c r="A64" s="16" t="s">
        <v>31</v>
      </c>
      <c r="B64" s="13" t="s">
        <v>32</v>
      </c>
      <c r="C64" s="12"/>
      <c r="D64" s="12"/>
      <c r="E64" s="12"/>
      <c r="F64" s="42">
        <f>SUM(F65:F67)</f>
        <v>0</v>
      </c>
      <c r="G64" s="12"/>
    </row>
    <row r="65" spans="1:8" ht="16.5" thickBot="1" x14ac:dyDescent="0.3">
      <c r="A65" s="16" t="s">
        <v>33</v>
      </c>
      <c r="B65" s="22"/>
      <c r="C65" s="12"/>
      <c r="D65" s="15"/>
      <c r="E65" s="15"/>
      <c r="F65" s="42">
        <f>E65*D65</f>
        <v>0</v>
      </c>
      <c r="G65" s="12"/>
    </row>
    <row r="66" spans="1:8" ht="16.5" thickBot="1" x14ac:dyDescent="0.3">
      <c r="A66" s="16" t="s">
        <v>34</v>
      </c>
      <c r="B66" s="13"/>
      <c r="C66" s="12"/>
      <c r="D66" s="12"/>
      <c r="E66" s="12"/>
      <c r="F66" s="42"/>
      <c r="G66" s="12"/>
    </row>
    <row r="67" spans="1:8" ht="16.5" thickBot="1" x14ac:dyDescent="0.3">
      <c r="A67" s="16" t="s">
        <v>14</v>
      </c>
      <c r="B67" s="13"/>
      <c r="C67" s="12"/>
      <c r="D67" s="12"/>
      <c r="E67" s="12"/>
      <c r="F67" s="42"/>
      <c r="G67" s="12"/>
    </row>
    <row r="68" spans="1:8" ht="16.5" thickBot="1" x14ac:dyDescent="0.3">
      <c r="A68" s="16" t="s">
        <v>53</v>
      </c>
      <c r="B68" s="11" t="s">
        <v>35</v>
      </c>
      <c r="C68" s="9"/>
      <c r="D68" s="12"/>
      <c r="E68" s="12"/>
      <c r="F68" s="42">
        <f>F29+F48+F52+F56+F64+F60</f>
        <v>350000</v>
      </c>
      <c r="G68" s="12"/>
    </row>
    <row r="69" spans="1:8" ht="18.75" x14ac:dyDescent="0.25">
      <c r="A69" s="1"/>
    </row>
    <row r="70" spans="1:8" ht="15.75" x14ac:dyDescent="0.25">
      <c r="A70" s="25"/>
      <c r="B70" s="26"/>
      <c r="C70" s="25"/>
      <c r="D70" s="25"/>
      <c r="E70" s="25"/>
      <c r="F70" s="25"/>
      <c r="G70" s="25"/>
    </row>
    <row r="71" spans="1:8" ht="18.75" x14ac:dyDescent="0.25">
      <c r="A71" s="63" t="s">
        <v>106</v>
      </c>
      <c r="B71" s="63"/>
      <c r="C71" s="63"/>
      <c r="D71" s="63"/>
      <c r="E71" s="63"/>
      <c r="F71" s="63"/>
      <c r="G71" s="63"/>
      <c r="H71" s="24"/>
    </row>
    <row r="72" spans="1:8" ht="150" customHeight="1" x14ac:dyDescent="0.25">
      <c r="A72" s="67" t="s">
        <v>179</v>
      </c>
      <c r="B72" s="67"/>
      <c r="C72" s="67"/>
      <c r="D72" s="67"/>
      <c r="E72" s="67"/>
      <c r="F72" s="67"/>
      <c r="G72" s="67"/>
      <c r="H72" s="67"/>
    </row>
    <row r="73" spans="1:8" ht="20.25" customHeight="1" x14ac:dyDescent="0.3">
      <c r="A73" s="72" t="s">
        <v>180</v>
      </c>
      <c r="B73" s="73"/>
      <c r="C73" s="73"/>
      <c r="D73" s="73"/>
      <c r="E73" s="73"/>
      <c r="F73" s="73"/>
      <c r="G73" s="73"/>
      <c r="H73" s="73"/>
    </row>
    <row r="74" spans="1:8" ht="18.75" x14ac:dyDescent="0.25">
      <c r="A74" s="67" t="s">
        <v>181</v>
      </c>
      <c r="B74" s="67"/>
      <c r="C74" s="67"/>
      <c r="D74" s="67"/>
      <c r="E74" s="67"/>
      <c r="F74" s="67"/>
      <c r="G74" s="67"/>
      <c r="H74" s="67"/>
    </row>
    <row r="75" spans="1:8" ht="115.5" customHeight="1" x14ac:dyDescent="0.25">
      <c r="A75" s="67" t="s">
        <v>182</v>
      </c>
      <c r="B75" s="67"/>
      <c r="C75" s="67"/>
      <c r="D75" s="67"/>
      <c r="E75" s="67"/>
      <c r="F75" s="67"/>
      <c r="G75" s="67"/>
      <c r="H75" s="67"/>
    </row>
    <row r="76" spans="1:8" ht="18.75" x14ac:dyDescent="0.25">
      <c r="A76" s="67" t="s">
        <v>107</v>
      </c>
      <c r="B76" s="67"/>
      <c r="C76" s="67"/>
      <c r="D76" s="67"/>
      <c r="E76" s="67"/>
      <c r="F76" s="67"/>
      <c r="G76" s="67"/>
      <c r="H76" s="67"/>
    </row>
    <row r="77" spans="1:8" ht="28.5" customHeight="1" x14ac:dyDescent="0.25">
      <c r="A77" s="67" t="s">
        <v>190</v>
      </c>
      <c r="B77" s="67"/>
      <c r="C77" s="67"/>
      <c r="D77" s="67"/>
      <c r="E77" s="67"/>
      <c r="F77" s="67"/>
      <c r="G77" s="67"/>
      <c r="H77" s="67"/>
    </row>
    <row r="78" spans="1:8" ht="23.25" customHeight="1" x14ac:dyDescent="0.25">
      <c r="A78" s="67" t="s">
        <v>183</v>
      </c>
      <c r="B78" s="67"/>
      <c r="C78" s="67"/>
      <c r="D78" s="67"/>
      <c r="E78" s="67"/>
      <c r="F78" s="67"/>
      <c r="G78" s="67"/>
      <c r="H78" s="67"/>
    </row>
    <row r="79" spans="1:8" s="23" customFormat="1" ht="18.75" x14ac:dyDescent="0.25">
      <c r="A79" s="67" t="s">
        <v>108</v>
      </c>
      <c r="B79" s="67"/>
      <c r="C79" s="67"/>
      <c r="D79" s="67"/>
      <c r="E79" s="67"/>
      <c r="F79" s="67"/>
      <c r="G79" s="67"/>
      <c r="H79" s="67"/>
    </row>
    <row r="80" spans="1:8" ht="18.75" x14ac:dyDescent="0.25">
      <c r="A80" s="64" t="s">
        <v>36</v>
      </c>
      <c r="B80" s="64"/>
      <c r="C80" s="64"/>
      <c r="D80" s="64"/>
      <c r="E80" s="64"/>
      <c r="F80" s="64"/>
      <c r="G80" s="64"/>
      <c r="H80" s="64"/>
    </row>
    <row r="81" spans="1:8" ht="62.25" customHeight="1" x14ac:dyDescent="0.25">
      <c r="A81" s="30" t="s">
        <v>2</v>
      </c>
      <c r="B81" s="68" t="s">
        <v>37</v>
      </c>
      <c r="C81" s="68" t="s">
        <v>38</v>
      </c>
      <c r="D81" s="68" t="s">
        <v>39</v>
      </c>
      <c r="E81" s="68" t="s">
        <v>40</v>
      </c>
      <c r="F81" s="68" t="s">
        <v>41</v>
      </c>
      <c r="G81" s="68" t="s">
        <v>42</v>
      </c>
      <c r="H81" s="68" t="s">
        <v>43</v>
      </c>
    </row>
    <row r="82" spans="1:8" ht="15.75" x14ac:dyDescent="0.25">
      <c r="A82" s="30" t="s">
        <v>3</v>
      </c>
      <c r="B82" s="68"/>
      <c r="C82" s="68"/>
      <c r="D82" s="68"/>
      <c r="E82" s="68"/>
      <c r="F82" s="68"/>
      <c r="G82" s="68"/>
      <c r="H82" s="68"/>
    </row>
    <row r="83" spans="1:8" ht="15.75" x14ac:dyDescent="0.25">
      <c r="A83" s="35" t="s">
        <v>10</v>
      </c>
      <c r="B83" s="27" t="s">
        <v>165</v>
      </c>
      <c r="C83" s="34" t="s">
        <v>173</v>
      </c>
      <c r="D83" s="34">
        <v>20</v>
      </c>
      <c r="E83" s="30">
        <v>300</v>
      </c>
      <c r="F83" s="43">
        <f>D83*E83</f>
        <v>6000</v>
      </c>
      <c r="G83" s="30">
        <v>30</v>
      </c>
      <c r="H83" s="43">
        <f>D83*G83</f>
        <v>600</v>
      </c>
    </row>
    <row r="84" spans="1:8" ht="23.25" customHeight="1" x14ac:dyDescent="0.25">
      <c r="A84" s="35" t="s">
        <v>15</v>
      </c>
      <c r="B84" s="27" t="s">
        <v>166</v>
      </c>
      <c r="C84" s="34" t="s">
        <v>173</v>
      </c>
      <c r="D84" s="34">
        <v>20</v>
      </c>
      <c r="E84" s="30">
        <v>350</v>
      </c>
      <c r="F84" s="43">
        <f t="shared" ref="F84:F90" si="1">D84*E84</f>
        <v>7000</v>
      </c>
      <c r="G84" s="30">
        <v>50</v>
      </c>
      <c r="H84" s="43">
        <f t="shared" ref="H84:H90" si="2">D84*G84</f>
        <v>1000</v>
      </c>
    </row>
    <row r="85" spans="1:8" ht="24" customHeight="1" x14ac:dyDescent="0.25">
      <c r="A85" s="35" t="s">
        <v>19</v>
      </c>
      <c r="B85" s="27" t="s">
        <v>167</v>
      </c>
      <c r="C85" s="34" t="s">
        <v>173</v>
      </c>
      <c r="D85" s="34">
        <v>20</v>
      </c>
      <c r="E85" s="30">
        <v>600</v>
      </c>
      <c r="F85" s="43">
        <f t="shared" si="1"/>
        <v>12000</v>
      </c>
      <c r="G85" s="30">
        <v>50</v>
      </c>
      <c r="H85" s="43">
        <f t="shared" si="2"/>
        <v>1000</v>
      </c>
    </row>
    <row r="86" spans="1:8" ht="26.25" customHeight="1" x14ac:dyDescent="0.25">
      <c r="A86" s="35" t="s">
        <v>23</v>
      </c>
      <c r="B86" s="27" t="s">
        <v>168</v>
      </c>
      <c r="C86" s="34" t="s">
        <v>173</v>
      </c>
      <c r="D86" s="34">
        <v>20</v>
      </c>
      <c r="E86" s="30">
        <v>350</v>
      </c>
      <c r="F86" s="43">
        <f t="shared" si="1"/>
        <v>7000</v>
      </c>
      <c r="G86" s="30">
        <v>50</v>
      </c>
      <c r="H86" s="43">
        <f t="shared" si="2"/>
        <v>1000</v>
      </c>
    </row>
    <row r="87" spans="1:8" ht="23.25" customHeight="1" x14ac:dyDescent="0.25">
      <c r="A87" s="35" t="s">
        <v>27</v>
      </c>
      <c r="B87" s="27" t="s">
        <v>169</v>
      </c>
      <c r="C87" s="34" t="s">
        <v>173</v>
      </c>
      <c r="D87" s="34">
        <v>10</v>
      </c>
      <c r="E87" s="30">
        <v>1500</v>
      </c>
      <c r="F87" s="43">
        <f t="shared" si="1"/>
        <v>15000</v>
      </c>
      <c r="G87" s="30">
        <v>400</v>
      </c>
      <c r="H87" s="43">
        <f t="shared" si="2"/>
        <v>4000</v>
      </c>
    </row>
    <row r="88" spans="1:8" ht="25.5" customHeight="1" x14ac:dyDescent="0.25">
      <c r="A88" s="35" t="s">
        <v>31</v>
      </c>
      <c r="B88" s="27" t="s">
        <v>170</v>
      </c>
      <c r="C88" s="34" t="s">
        <v>173</v>
      </c>
      <c r="D88" s="34">
        <v>10</v>
      </c>
      <c r="E88" s="30">
        <v>1500</v>
      </c>
      <c r="F88" s="43">
        <f t="shared" si="1"/>
        <v>15000</v>
      </c>
      <c r="G88" s="30">
        <v>300</v>
      </c>
      <c r="H88" s="43">
        <f t="shared" si="2"/>
        <v>3000</v>
      </c>
    </row>
    <row r="89" spans="1:8" ht="29.25" customHeight="1" x14ac:dyDescent="0.25">
      <c r="A89" s="35" t="s">
        <v>53</v>
      </c>
      <c r="B89" s="27" t="s">
        <v>171</v>
      </c>
      <c r="C89" s="34" t="s">
        <v>173</v>
      </c>
      <c r="D89" s="34">
        <v>20</v>
      </c>
      <c r="E89" s="30">
        <v>300</v>
      </c>
      <c r="F89" s="43">
        <f t="shared" si="1"/>
        <v>6000</v>
      </c>
      <c r="G89" s="30">
        <v>50</v>
      </c>
      <c r="H89" s="43">
        <f t="shared" si="2"/>
        <v>1000</v>
      </c>
    </row>
    <row r="90" spans="1:8" ht="26.25" customHeight="1" x14ac:dyDescent="0.25">
      <c r="A90" s="36" t="s">
        <v>55</v>
      </c>
      <c r="B90" s="27" t="s">
        <v>172</v>
      </c>
      <c r="C90" s="34" t="s">
        <v>173</v>
      </c>
      <c r="D90" s="34">
        <v>100</v>
      </c>
      <c r="E90" s="30">
        <v>250</v>
      </c>
      <c r="F90" s="43">
        <f t="shared" si="1"/>
        <v>25000</v>
      </c>
      <c r="G90" s="30">
        <v>30</v>
      </c>
      <c r="H90" s="43">
        <f t="shared" si="2"/>
        <v>3000</v>
      </c>
    </row>
    <row r="91" spans="1:8" ht="15.75" x14ac:dyDescent="0.25">
      <c r="A91" s="36" t="s">
        <v>14</v>
      </c>
      <c r="B91" s="35" t="s">
        <v>44</v>
      </c>
      <c r="C91" s="37"/>
      <c r="D91" s="37"/>
      <c r="E91" s="37"/>
      <c r="F91" s="44">
        <f>SUM(F83:F90)</f>
        <v>93000</v>
      </c>
      <c r="G91" s="37"/>
      <c r="H91" s="44">
        <f>SUM(H83:H90)</f>
        <v>14600</v>
      </c>
    </row>
    <row r="92" spans="1:8" ht="18.75" x14ac:dyDescent="0.25">
      <c r="A92" s="18"/>
    </row>
    <row r="93" spans="1:8" ht="18.75" x14ac:dyDescent="0.25">
      <c r="A93" s="63" t="s">
        <v>110</v>
      </c>
      <c r="B93" s="63"/>
      <c r="C93" s="63"/>
    </row>
    <row r="94" spans="1:8" ht="19.5" thickBot="1" x14ac:dyDescent="0.3">
      <c r="A94" s="62" t="s">
        <v>45</v>
      </c>
      <c r="B94" s="62"/>
      <c r="C94" s="62"/>
    </row>
    <row r="95" spans="1:8" ht="15.75" x14ac:dyDescent="0.25">
      <c r="A95" s="14" t="s">
        <v>2</v>
      </c>
      <c r="B95" s="74" t="s">
        <v>4</v>
      </c>
      <c r="C95" s="74" t="s">
        <v>46</v>
      </c>
    </row>
    <row r="96" spans="1:8" ht="16.5" thickBot="1" x14ac:dyDescent="0.3">
      <c r="A96" s="16" t="s">
        <v>3</v>
      </c>
      <c r="B96" s="75"/>
      <c r="C96" s="75"/>
    </row>
    <row r="97" spans="1:15" ht="16.5" thickBot="1" x14ac:dyDescent="0.3">
      <c r="A97" s="5" t="s">
        <v>10</v>
      </c>
      <c r="B97" s="13" t="s">
        <v>47</v>
      </c>
      <c r="C97" s="6"/>
    </row>
    <row r="98" spans="1:15" ht="16.5" thickBot="1" x14ac:dyDescent="0.3">
      <c r="A98" s="5" t="s">
        <v>15</v>
      </c>
      <c r="B98" s="13" t="s">
        <v>48</v>
      </c>
      <c r="C98" s="6"/>
    </row>
    <row r="99" spans="1:15" ht="32.25" thickBot="1" x14ac:dyDescent="0.3">
      <c r="A99" s="5" t="s">
        <v>19</v>
      </c>
      <c r="B99" s="13" t="s">
        <v>49</v>
      </c>
      <c r="C99" s="6"/>
    </row>
    <row r="100" spans="1:15" ht="16.5" thickBot="1" x14ac:dyDescent="0.3">
      <c r="A100" s="5" t="s">
        <v>23</v>
      </c>
      <c r="B100" s="13" t="s">
        <v>50</v>
      </c>
      <c r="C100" s="6">
        <v>3000</v>
      </c>
    </row>
    <row r="101" spans="1:15" ht="16.5" thickBot="1" x14ac:dyDescent="0.3">
      <c r="A101" s="5" t="s">
        <v>27</v>
      </c>
      <c r="B101" s="13" t="s">
        <v>51</v>
      </c>
      <c r="C101" s="6">
        <v>500</v>
      </c>
    </row>
    <row r="102" spans="1:15" ht="36" customHeight="1" thickBot="1" x14ac:dyDescent="0.3">
      <c r="A102" s="5" t="s">
        <v>31</v>
      </c>
      <c r="B102" s="13" t="s">
        <v>52</v>
      </c>
      <c r="C102" s="6"/>
    </row>
    <row r="103" spans="1:15" ht="63.75" thickBot="1" x14ac:dyDescent="0.3">
      <c r="A103" s="5" t="s">
        <v>53</v>
      </c>
      <c r="B103" s="13" t="s">
        <v>54</v>
      </c>
      <c r="C103" s="6"/>
    </row>
    <row r="104" spans="1:15" ht="16.5" thickBot="1" x14ac:dyDescent="0.3">
      <c r="A104" s="5" t="s">
        <v>55</v>
      </c>
      <c r="B104" s="13" t="s">
        <v>56</v>
      </c>
      <c r="C104" s="6">
        <v>3720</v>
      </c>
    </row>
    <row r="105" spans="1:15" ht="16.5" thickBot="1" x14ac:dyDescent="0.3">
      <c r="A105" s="5" t="s">
        <v>14</v>
      </c>
      <c r="B105" s="13"/>
      <c r="C105" s="6"/>
    </row>
    <row r="106" spans="1:15" ht="16.5" thickBot="1" x14ac:dyDescent="0.3">
      <c r="A106" s="5" t="s">
        <v>14</v>
      </c>
      <c r="B106" s="13"/>
      <c r="C106" s="6"/>
    </row>
    <row r="107" spans="1:15" ht="16.5" thickBot="1" x14ac:dyDescent="0.3">
      <c r="A107" s="5" t="s">
        <v>14</v>
      </c>
      <c r="B107" s="13" t="s">
        <v>35</v>
      </c>
      <c r="C107" s="45">
        <f>C97+C98+C99+C100+C101+C102+C103+C104</f>
        <v>7220</v>
      </c>
    </row>
    <row r="108" spans="1:15" ht="18.75" x14ac:dyDescent="0.25">
      <c r="A108" s="1"/>
    </row>
    <row r="109" spans="1:15" ht="18.75" x14ac:dyDescent="0.25">
      <c r="A109" s="63" t="s">
        <v>109</v>
      </c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</row>
    <row r="110" spans="1:15" ht="18.75" x14ac:dyDescent="0.25">
      <c r="A110" s="63" t="s">
        <v>57</v>
      </c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</row>
    <row r="111" spans="1:15" ht="19.5" thickBot="1" x14ac:dyDescent="0.3">
      <c r="A111" s="17" t="s">
        <v>58</v>
      </c>
    </row>
    <row r="112" spans="1:15" ht="49.5" customHeight="1" thickBot="1" x14ac:dyDescent="0.3">
      <c r="A112" s="46" t="s">
        <v>105</v>
      </c>
      <c r="B112" s="46" t="s">
        <v>59</v>
      </c>
      <c r="C112" s="47" t="s">
        <v>60</v>
      </c>
      <c r="D112" s="47" t="s">
        <v>61</v>
      </c>
      <c r="E112" s="47" t="s">
        <v>62</v>
      </c>
      <c r="F112" s="47" t="s">
        <v>63</v>
      </c>
      <c r="G112" s="47" t="s">
        <v>64</v>
      </c>
      <c r="H112" s="47" t="s">
        <v>65</v>
      </c>
      <c r="I112" s="47" t="s">
        <v>66</v>
      </c>
      <c r="J112" s="47" t="s">
        <v>67</v>
      </c>
      <c r="K112" s="47" t="s">
        <v>68</v>
      </c>
      <c r="L112" s="47" t="s">
        <v>69</v>
      </c>
      <c r="M112" s="47" t="s">
        <v>70</v>
      </c>
      <c r="N112" s="47" t="s">
        <v>71</v>
      </c>
      <c r="O112" s="47" t="s">
        <v>35</v>
      </c>
    </row>
    <row r="113" spans="1:15" ht="16.5" thickBot="1" x14ac:dyDescent="0.3">
      <c r="A113" s="46" t="s">
        <v>10</v>
      </c>
      <c r="B113" s="48" t="s">
        <v>72</v>
      </c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</row>
    <row r="114" spans="1:15" ht="16.5" thickBot="1" x14ac:dyDescent="0.3">
      <c r="A114" s="49" t="s">
        <v>15</v>
      </c>
      <c r="B114" s="50" t="s">
        <v>73</v>
      </c>
      <c r="C114" s="51">
        <v>0.5</v>
      </c>
      <c r="D114" s="51">
        <v>0.7</v>
      </c>
      <c r="E114" s="51">
        <v>0.8</v>
      </c>
      <c r="F114" s="51">
        <v>0.9</v>
      </c>
      <c r="G114" s="51">
        <v>1</v>
      </c>
      <c r="H114" s="51">
        <v>1</v>
      </c>
      <c r="I114" s="51">
        <v>1</v>
      </c>
      <c r="J114" s="51">
        <v>1</v>
      </c>
      <c r="K114" s="51">
        <v>1</v>
      </c>
      <c r="L114" s="51">
        <v>1</v>
      </c>
      <c r="M114" s="51">
        <v>1</v>
      </c>
      <c r="N114" s="51">
        <v>1</v>
      </c>
      <c r="O114" s="52"/>
    </row>
    <row r="115" spans="1:15" ht="16.5" thickBot="1" x14ac:dyDescent="0.3">
      <c r="A115" s="49" t="s">
        <v>19</v>
      </c>
      <c r="B115" s="50" t="s">
        <v>74</v>
      </c>
      <c r="C115" s="52">
        <f>$F91*C114</f>
        <v>46500</v>
      </c>
      <c r="D115" s="52">
        <f t="shared" ref="D115:N115" si="3">$F91*D114</f>
        <v>65099.999999999993</v>
      </c>
      <c r="E115" s="52">
        <f>$F91*E114</f>
        <v>74400</v>
      </c>
      <c r="F115" s="52">
        <f t="shared" si="3"/>
        <v>83700</v>
      </c>
      <c r="G115" s="52">
        <f t="shared" si="3"/>
        <v>93000</v>
      </c>
      <c r="H115" s="52">
        <f t="shared" si="3"/>
        <v>93000</v>
      </c>
      <c r="I115" s="52">
        <f t="shared" si="3"/>
        <v>93000</v>
      </c>
      <c r="J115" s="52">
        <f t="shared" si="3"/>
        <v>93000</v>
      </c>
      <c r="K115" s="52">
        <f t="shared" si="3"/>
        <v>93000</v>
      </c>
      <c r="L115" s="52">
        <f t="shared" si="3"/>
        <v>93000</v>
      </c>
      <c r="M115" s="52">
        <f t="shared" si="3"/>
        <v>93000</v>
      </c>
      <c r="N115" s="52">
        <f t="shared" si="3"/>
        <v>93000</v>
      </c>
      <c r="O115" s="52">
        <f>SUM(C115:N115)</f>
        <v>1013700</v>
      </c>
    </row>
    <row r="116" spans="1:15" ht="66.75" customHeight="1" thickBot="1" x14ac:dyDescent="0.3">
      <c r="A116" s="49" t="s">
        <v>23</v>
      </c>
      <c r="B116" s="50" t="s">
        <v>111</v>
      </c>
      <c r="C116" s="52">
        <f>SUM(C117:C120)</f>
        <v>10800</v>
      </c>
      <c r="D116" s="52">
        <f>SUM(D117:D120)</f>
        <v>13720</v>
      </c>
      <c r="E116" s="52">
        <f>SUM(E117:E120)</f>
        <v>15180</v>
      </c>
      <c r="F116" s="52">
        <f t="shared" ref="F116:N116" si="4">SUM(F117:F120)</f>
        <v>16640</v>
      </c>
      <c r="G116" s="52">
        <f t="shared" si="4"/>
        <v>18100</v>
      </c>
      <c r="H116" s="52">
        <f t="shared" si="4"/>
        <v>18100</v>
      </c>
      <c r="I116" s="52">
        <f t="shared" si="4"/>
        <v>18100</v>
      </c>
      <c r="J116" s="52">
        <f t="shared" si="4"/>
        <v>18100</v>
      </c>
      <c r="K116" s="52">
        <f t="shared" si="4"/>
        <v>18100</v>
      </c>
      <c r="L116" s="52">
        <f t="shared" si="4"/>
        <v>18100</v>
      </c>
      <c r="M116" s="52">
        <f t="shared" si="4"/>
        <v>18100</v>
      </c>
      <c r="N116" s="52">
        <f t="shared" si="4"/>
        <v>18100</v>
      </c>
      <c r="O116" s="52">
        <f>SUM(C116:N116)</f>
        <v>201140</v>
      </c>
    </row>
    <row r="117" spans="1:15" ht="16.5" thickBot="1" x14ac:dyDescent="0.3">
      <c r="A117" s="49" t="s">
        <v>25</v>
      </c>
      <c r="B117" s="50" t="s">
        <v>124</v>
      </c>
      <c r="C117" s="52">
        <f>C114*H91</f>
        <v>7300</v>
      </c>
      <c r="D117" s="52">
        <f>D114*H91</f>
        <v>10220</v>
      </c>
      <c r="E117" s="52">
        <f>E114*H91</f>
        <v>11680</v>
      </c>
      <c r="F117" s="52">
        <f>F114*H91</f>
        <v>13140</v>
      </c>
      <c r="G117" s="52">
        <f>G114*H91</f>
        <v>14600</v>
      </c>
      <c r="H117" s="52">
        <f>H114*H91</f>
        <v>14600</v>
      </c>
      <c r="I117" s="52">
        <f>I114*H91</f>
        <v>14600</v>
      </c>
      <c r="J117" s="52">
        <f>J114*H91</f>
        <v>14600</v>
      </c>
      <c r="K117" s="52">
        <f>K114*H91</f>
        <v>14600</v>
      </c>
      <c r="L117" s="52">
        <f>L114*H91</f>
        <v>14600</v>
      </c>
      <c r="M117" s="52">
        <f>M114*H91</f>
        <v>14600</v>
      </c>
      <c r="N117" s="52">
        <f>N114*H91</f>
        <v>14600</v>
      </c>
      <c r="O117" s="52">
        <f>SUM(C117:N117)</f>
        <v>159140</v>
      </c>
    </row>
    <row r="118" spans="1:15" ht="16.5" thickBot="1" x14ac:dyDescent="0.3">
      <c r="A118" s="49" t="s">
        <v>26</v>
      </c>
      <c r="B118" s="50" t="s">
        <v>127</v>
      </c>
      <c r="C118" s="52">
        <f>SUM(C97:C103)</f>
        <v>3500</v>
      </c>
      <c r="D118" s="52">
        <f>SUM(C97:C103)</f>
        <v>3500</v>
      </c>
      <c r="E118" s="52">
        <f>SUM(C97:C103)</f>
        <v>3500</v>
      </c>
      <c r="F118" s="52">
        <f>SUM(C97:C103)</f>
        <v>3500</v>
      </c>
      <c r="G118" s="52">
        <f>SUM(C97:C103)</f>
        <v>3500</v>
      </c>
      <c r="H118" s="52">
        <f>SUM(C97:C103)</f>
        <v>3500</v>
      </c>
      <c r="I118" s="52">
        <f>SUM(C97:C103)</f>
        <v>3500</v>
      </c>
      <c r="J118" s="52">
        <f>SUM(C97:C103)</f>
        <v>3500</v>
      </c>
      <c r="K118" s="52">
        <f>SUM(C97:C103)</f>
        <v>3500</v>
      </c>
      <c r="L118" s="52">
        <f>SUM(C97:C103)</f>
        <v>3500</v>
      </c>
      <c r="M118" s="52">
        <f>SUM(C97:C103)</f>
        <v>3500</v>
      </c>
      <c r="N118" s="52">
        <f>SUM(C97:C103)</f>
        <v>3500</v>
      </c>
      <c r="O118" s="52">
        <f>SUM(C118:N118)</f>
        <v>42000</v>
      </c>
    </row>
    <row r="119" spans="1:15" ht="16.5" thickBot="1" x14ac:dyDescent="0.3">
      <c r="A119" s="49"/>
      <c r="B119" s="50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</row>
    <row r="120" spans="1:15" ht="16.5" thickBot="1" x14ac:dyDescent="0.3">
      <c r="A120" s="49" t="s">
        <v>14</v>
      </c>
      <c r="B120" s="50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>
        <f t="shared" ref="O120:O121" si="5">SUM(C120:N120)</f>
        <v>0</v>
      </c>
    </row>
    <row r="121" spans="1:15" ht="16.5" thickBot="1" x14ac:dyDescent="0.3">
      <c r="A121" s="49" t="s">
        <v>27</v>
      </c>
      <c r="B121" s="50" t="s">
        <v>75</v>
      </c>
      <c r="C121" s="52">
        <f>C115-C116</f>
        <v>35700</v>
      </c>
      <c r="D121" s="52">
        <f>D115-D116</f>
        <v>51379.999999999993</v>
      </c>
      <c r="E121" s="52">
        <f t="shared" ref="E121:N121" si="6">E115-E116</f>
        <v>59220</v>
      </c>
      <c r="F121" s="52">
        <f>F115-F116</f>
        <v>67060</v>
      </c>
      <c r="G121" s="52">
        <f t="shared" si="6"/>
        <v>74900</v>
      </c>
      <c r="H121" s="52">
        <f t="shared" si="6"/>
        <v>74900</v>
      </c>
      <c r="I121" s="52">
        <f t="shared" si="6"/>
        <v>74900</v>
      </c>
      <c r="J121" s="52">
        <f t="shared" si="6"/>
        <v>74900</v>
      </c>
      <c r="K121" s="52">
        <f t="shared" si="6"/>
        <v>74900</v>
      </c>
      <c r="L121" s="52">
        <f t="shared" si="6"/>
        <v>74900</v>
      </c>
      <c r="M121" s="52">
        <f t="shared" si="6"/>
        <v>74900</v>
      </c>
      <c r="N121" s="52">
        <f t="shared" si="6"/>
        <v>74900</v>
      </c>
      <c r="O121" s="52">
        <f t="shared" si="5"/>
        <v>812560</v>
      </c>
    </row>
    <row r="122" spans="1:15" ht="16.5" thickBot="1" x14ac:dyDescent="0.3">
      <c r="A122" s="49" t="s">
        <v>31</v>
      </c>
      <c r="B122" s="50" t="s">
        <v>76</v>
      </c>
      <c r="C122" s="52">
        <f>SUM(C123:C124)</f>
        <v>1860</v>
      </c>
      <c r="D122" s="52">
        <f>SUM(D123:D124)</f>
        <v>2603.9999999999995</v>
      </c>
      <c r="E122" s="52">
        <f t="shared" ref="E122:N122" si="7">SUM(E123:E124)</f>
        <v>2976</v>
      </c>
      <c r="F122" s="52">
        <f t="shared" si="7"/>
        <v>3348</v>
      </c>
      <c r="G122" s="52">
        <f>SUM(G123:G124)</f>
        <v>3720</v>
      </c>
      <c r="H122" s="52">
        <f t="shared" si="7"/>
        <v>3720</v>
      </c>
      <c r="I122" s="52">
        <f t="shared" si="7"/>
        <v>3720</v>
      </c>
      <c r="J122" s="52">
        <f t="shared" si="7"/>
        <v>3720</v>
      </c>
      <c r="K122" s="52">
        <f t="shared" si="7"/>
        <v>3720</v>
      </c>
      <c r="L122" s="52">
        <f t="shared" si="7"/>
        <v>3720</v>
      </c>
      <c r="M122" s="52">
        <f t="shared" si="7"/>
        <v>3720</v>
      </c>
      <c r="N122" s="52">
        <f t="shared" si="7"/>
        <v>3720</v>
      </c>
      <c r="O122" s="52">
        <f>SUM(C122:N122)</f>
        <v>40548</v>
      </c>
    </row>
    <row r="123" spans="1:15" ht="33.75" thickBot="1" x14ac:dyDescent="0.3">
      <c r="A123" s="49"/>
      <c r="B123" s="53" t="s">
        <v>125</v>
      </c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>
        <f t="shared" ref="O123:O125" si="8">SUM(C123:N123)</f>
        <v>0</v>
      </c>
    </row>
    <row r="124" spans="1:15" ht="33.75" thickBot="1" x14ac:dyDescent="0.3">
      <c r="A124" s="49"/>
      <c r="B124" s="53" t="s">
        <v>126</v>
      </c>
      <c r="C124" s="46">
        <f>C115*0.04</f>
        <v>1860</v>
      </c>
      <c r="D124" s="46">
        <f t="shared" ref="D124:N124" si="9">D115*0.04</f>
        <v>2603.9999999999995</v>
      </c>
      <c r="E124" s="46">
        <f t="shared" si="9"/>
        <v>2976</v>
      </c>
      <c r="F124" s="46">
        <f t="shared" si="9"/>
        <v>3348</v>
      </c>
      <c r="G124" s="46">
        <f t="shared" si="9"/>
        <v>3720</v>
      </c>
      <c r="H124" s="46">
        <f t="shared" si="9"/>
        <v>3720</v>
      </c>
      <c r="I124" s="46">
        <f t="shared" si="9"/>
        <v>3720</v>
      </c>
      <c r="J124" s="46">
        <f t="shared" si="9"/>
        <v>3720</v>
      </c>
      <c r="K124" s="46">
        <f t="shared" si="9"/>
        <v>3720</v>
      </c>
      <c r="L124" s="46">
        <f t="shared" si="9"/>
        <v>3720</v>
      </c>
      <c r="M124" s="46">
        <f t="shared" si="9"/>
        <v>3720</v>
      </c>
      <c r="N124" s="46">
        <f t="shared" si="9"/>
        <v>3720</v>
      </c>
      <c r="O124" s="46">
        <f t="shared" si="8"/>
        <v>40548</v>
      </c>
    </row>
    <row r="125" spans="1:15" ht="16.5" thickBot="1" x14ac:dyDescent="0.3">
      <c r="A125" s="49" t="s">
        <v>53</v>
      </c>
      <c r="B125" s="48" t="s">
        <v>77</v>
      </c>
      <c r="C125" s="46">
        <f>C121-C122</f>
        <v>33840</v>
      </c>
      <c r="D125" s="46">
        <f t="shared" ref="D125:N125" si="10">D121-D122</f>
        <v>48775.999999999993</v>
      </c>
      <c r="E125" s="46">
        <f>E121-E122</f>
        <v>56244</v>
      </c>
      <c r="F125" s="46">
        <f t="shared" si="10"/>
        <v>63712</v>
      </c>
      <c r="G125" s="46">
        <f t="shared" si="10"/>
        <v>71180</v>
      </c>
      <c r="H125" s="46">
        <f t="shared" si="10"/>
        <v>71180</v>
      </c>
      <c r="I125" s="46">
        <f t="shared" si="10"/>
        <v>71180</v>
      </c>
      <c r="J125" s="46">
        <f t="shared" si="10"/>
        <v>71180</v>
      </c>
      <c r="K125" s="46">
        <f t="shared" si="10"/>
        <v>71180</v>
      </c>
      <c r="L125" s="46">
        <f t="shared" si="10"/>
        <v>71180</v>
      </c>
      <c r="M125" s="46">
        <f t="shared" si="10"/>
        <v>71180</v>
      </c>
      <c r="N125" s="46">
        <f t="shared" si="10"/>
        <v>71180</v>
      </c>
      <c r="O125" s="46">
        <f t="shared" si="8"/>
        <v>772012</v>
      </c>
    </row>
    <row r="126" spans="1:15" ht="16.5" thickBot="1" x14ac:dyDescent="0.3">
      <c r="A126" s="60" t="s">
        <v>55</v>
      </c>
      <c r="B126" s="48" t="s">
        <v>78</v>
      </c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9">
        <f>D136/D132</f>
        <v>0.76157837624543756</v>
      </c>
    </row>
    <row r="127" spans="1:15" ht="16.5" thickBot="1" x14ac:dyDescent="0.3">
      <c r="A127" s="61"/>
      <c r="B127" s="54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9"/>
    </row>
    <row r="128" spans="1:15" ht="18.75" x14ac:dyDescent="0.25">
      <c r="A128" s="18"/>
    </row>
    <row r="129" spans="1:15" ht="18.75" x14ac:dyDescent="0.25">
      <c r="A129" s="63" t="s">
        <v>79</v>
      </c>
      <c r="B129" s="63"/>
      <c r="C129" s="63"/>
      <c r="D129" s="63"/>
      <c r="E129" s="63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9.5" thickBot="1" x14ac:dyDescent="0.3">
      <c r="A130" s="62" t="s">
        <v>80</v>
      </c>
      <c r="B130" s="62"/>
      <c r="C130" s="62"/>
      <c r="D130" s="62"/>
      <c r="E130" s="62"/>
    </row>
    <row r="131" spans="1:15" ht="48" thickBot="1" x14ac:dyDescent="0.3">
      <c r="A131" s="7" t="s">
        <v>105</v>
      </c>
      <c r="B131" s="15" t="s">
        <v>59</v>
      </c>
      <c r="C131" s="15" t="s">
        <v>81</v>
      </c>
      <c r="D131" s="15" t="s">
        <v>112</v>
      </c>
      <c r="E131" s="15" t="s">
        <v>82</v>
      </c>
    </row>
    <row r="132" spans="1:15" ht="16.5" thickBot="1" x14ac:dyDescent="0.3">
      <c r="A132" s="7" t="s">
        <v>10</v>
      </c>
      <c r="B132" s="11" t="s">
        <v>83</v>
      </c>
      <c r="C132" s="15" t="s">
        <v>84</v>
      </c>
      <c r="D132" s="55">
        <f>E132/12</f>
        <v>84475</v>
      </c>
      <c r="E132" s="52">
        <f>O115</f>
        <v>1013700</v>
      </c>
    </row>
    <row r="133" spans="1:15" ht="32.25" thickBot="1" x14ac:dyDescent="0.3">
      <c r="A133" s="7" t="s">
        <v>15</v>
      </c>
      <c r="B133" s="11" t="s">
        <v>85</v>
      </c>
      <c r="C133" s="15" t="s">
        <v>84</v>
      </c>
      <c r="D133" s="55">
        <f>E133/12</f>
        <v>20140.666666666668</v>
      </c>
      <c r="E133" s="52">
        <f>E134+E135</f>
        <v>241688</v>
      </c>
    </row>
    <row r="134" spans="1:15" ht="16.5" thickBot="1" x14ac:dyDescent="0.3">
      <c r="A134" s="7" t="s">
        <v>19</v>
      </c>
      <c r="B134" s="11" t="s">
        <v>86</v>
      </c>
      <c r="C134" s="15" t="s">
        <v>84</v>
      </c>
      <c r="D134" s="55">
        <f>E134/12</f>
        <v>16761.666666666668</v>
      </c>
      <c r="E134" s="52">
        <f>O116</f>
        <v>201140</v>
      </c>
    </row>
    <row r="135" spans="1:15" ht="16.5" thickBot="1" x14ac:dyDescent="0.3">
      <c r="A135" s="7" t="s">
        <v>23</v>
      </c>
      <c r="B135" s="11" t="s">
        <v>56</v>
      </c>
      <c r="C135" s="15" t="s">
        <v>84</v>
      </c>
      <c r="D135" s="55">
        <f t="shared" ref="D135:D136" si="11">E135/12</f>
        <v>3379</v>
      </c>
      <c r="E135" s="52">
        <f>O122</f>
        <v>40548</v>
      </c>
    </row>
    <row r="136" spans="1:15" ht="16.5" thickBot="1" x14ac:dyDescent="0.3">
      <c r="A136" s="7" t="s">
        <v>27</v>
      </c>
      <c r="B136" s="11" t="s">
        <v>87</v>
      </c>
      <c r="C136" s="15" t="s">
        <v>84</v>
      </c>
      <c r="D136" s="55">
        <f t="shared" si="11"/>
        <v>64334.333333333336</v>
      </c>
      <c r="E136" s="52">
        <f>E132-E134-E135</f>
        <v>772012</v>
      </c>
    </row>
    <row r="137" spans="1:15" ht="16.5" thickBot="1" x14ac:dyDescent="0.3">
      <c r="A137" s="7" t="s">
        <v>31</v>
      </c>
      <c r="B137" s="11" t="s">
        <v>88</v>
      </c>
      <c r="C137" s="15" t="s">
        <v>89</v>
      </c>
      <c r="D137" s="55" t="s">
        <v>128</v>
      </c>
      <c r="E137" s="55">
        <f>350000/E136*12</f>
        <v>5.44032994305788</v>
      </c>
    </row>
    <row r="138" spans="1:15" ht="32.25" thickBot="1" x14ac:dyDescent="0.3">
      <c r="A138" s="7" t="s">
        <v>53</v>
      </c>
      <c r="B138" s="11" t="s">
        <v>90</v>
      </c>
      <c r="C138" s="15" t="s">
        <v>91</v>
      </c>
      <c r="D138" s="52" t="s">
        <v>128</v>
      </c>
      <c r="E138" s="56">
        <f>D136/D132</f>
        <v>0.76157837624543756</v>
      </c>
    </row>
    <row r="139" spans="1:15" ht="19.5" thickBot="1" x14ac:dyDescent="0.3">
      <c r="A139" s="1"/>
    </row>
    <row r="140" spans="1:15" ht="18.75" x14ac:dyDescent="0.25">
      <c r="A140" s="63" t="s">
        <v>188</v>
      </c>
      <c r="B140" s="63"/>
      <c r="C140" s="63"/>
      <c r="D140" s="63"/>
      <c r="E140" s="63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9.5" thickBot="1" x14ac:dyDescent="0.3">
      <c r="A141" s="62" t="s">
        <v>92</v>
      </c>
      <c r="B141" s="62"/>
      <c r="C141" s="62"/>
      <c r="D141" s="62"/>
    </row>
    <row r="142" spans="1:15" ht="62.25" customHeight="1" x14ac:dyDescent="0.25">
      <c r="A142" s="2" t="s">
        <v>2</v>
      </c>
      <c r="B142" s="65" t="s">
        <v>93</v>
      </c>
      <c r="C142" s="4" t="s">
        <v>8</v>
      </c>
      <c r="D142" s="65" t="s">
        <v>95</v>
      </c>
    </row>
    <row r="143" spans="1:15" ht="16.5" thickBot="1" x14ac:dyDescent="0.3">
      <c r="A143" s="3" t="s">
        <v>3</v>
      </c>
      <c r="B143" s="66"/>
      <c r="C143" s="6" t="s">
        <v>94</v>
      </c>
      <c r="D143" s="66"/>
    </row>
    <row r="144" spans="1:15" ht="180" customHeight="1" thickBot="1" x14ac:dyDescent="0.3">
      <c r="A144" s="3">
        <v>1</v>
      </c>
      <c r="B144" s="13" t="s">
        <v>96</v>
      </c>
      <c r="C144" s="6">
        <v>350000</v>
      </c>
      <c r="D144" s="6">
        <v>100</v>
      </c>
    </row>
    <row r="145" spans="1:7" ht="16.5" thickBot="1" x14ac:dyDescent="0.3">
      <c r="A145" s="3">
        <v>2</v>
      </c>
      <c r="B145" s="13" t="s">
        <v>97</v>
      </c>
      <c r="C145" s="6"/>
      <c r="D145" s="6"/>
    </row>
    <row r="146" spans="1:7" ht="32.25" thickBot="1" x14ac:dyDescent="0.3">
      <c r="A146" s="3">
        <v>3</v>
      </c>
      <c r="B146" s="13" t="s">
        <v>98</v>
      </c>
      <c r="C146" s="6"/>
      <c r="D146" s="6"/>
    </row>
    <row r="147" spans="1:7" ht="16.5" thickBot="1" x14ac:dyDescent="0.3">
      <c r="A147" s="5">
        <v>4</v>
      </c>
      <c r="B147" s="13" t="s">
        <v>35</v>
      </c>
      <c r="C147" s="45">
        <f>SUM(C144:C146)</f>
        <v>350000</v>
      </c>
      <c r="D147" s="45">
        <f>SUM(D144:D146)</f>
        <v>100</v>
      </c>
    </row>
    <row r="148" spans="1:7" ht="18.75" x14ac:dyDescent="0.25">
      <c r="A148" s="19"/>
    </row>
    <row r="149" spans="1:7" ht="18.75" x14ac:dyDescent="0.25">
      <c r="A149" s="63" t="s">
        <v>114</v>
      </c>
      <c r="B149" s="63"/>
      <c r="C149" s="63"/>
      <c r="D149" s="63"/>
    </row>
    <row r="150" spans="1:7" ht="18.75" x14ac:dyDescent="0.25">
      <c r="A150" s="64" t="s">
        <v>99</v>
      </c>
      <c r="B150" s="64"/>
      <c r="C150" s="64"/>
    </row>
    <row r="151" spans="1:7" ht="78" customHeight="1" x14ac:dyDescent="0.25">
      <c r="A151" s="35" t="s">
        <v>113</v>
      </c>
      <c r="B151" s="30" t="s">
        <v>100</v>
      </c>
      <c r="C151" s="30" t="s">
        <v>101</v>
      </c>
    </row>
    <row r="152" spans="1:7" ht="110.25" customHeight="1" x14ac:dyDescent="0.25">
      <c r="A152" s="35" t="s">
        <v>10</v>
      </c>
      <c r="B152" s="38" t="s">
        <v>184</v>
      </c>
      <c r="C152" s="38" t="s">
        <v>186</v>
      </c>
      <c r="D152" s="39"/>
      <c r="E152" s="39"/>
      <c r="F152" s="39"/>
      <c r="G152" s="39"/>
    </row>
    <row r="153" spans="1:7" ht="76.5" customHeight="1" x14ac:dyDescent="0.25">
      <c r="A153" s="35" t="s">
        <v>15</v>
      </c>
      <c r="B153" s="38" t="s">
        <v>185</v>
      </c>
      <c r="C153" s="38" t="s">
        <v>187</v>
      </c>
      <c r="D153" s="39"/>
      <c r="E153" s="39"/>
      <c r="F153" s="39"/>
      <c r="G153" s="39"/>
    </row>
    <row r="154" spans="1:7" ht="35.25" customHeight="1" x14ac:dyDescent="0.25">
      <c r="A154" s="35" t="s">
        <v>19</v>
      </c>
      <c r="B154" s="35"/>
      <c r="C154" s="35"/>
    </row>
    <row r="155" spans="1:7" ht="15.75" x14ac:dyDescent="0.25">
      <c r="A155" s="35" t="s">
        <v>14</v>
      </c>
      <c r="B155" s="35"/>
      <c r="C155" s="35"/>
    </row>
    <row r="156" spans="1:7" ht="18.75" x14ac:dyDescent="0.25">
      <c r="A156" s="1"/>
    </row>
  </sheetData>
  <mergeCells count="72">
    <mergeCell ref="A27:G27"/>
    <mergeCell ref="A26:G26"/>
    <mergeCell ref="A71:G71"/>
    <mergeCell ref="B95:B96"/>
    <mergeCell ref="C95:C96"/>
    <mergeCell ref="B81:B82"/>
    <mergeCell ref="C81:C82"/>
    <mergeCell ref="G81:G82"/>
    <mergeCell ref="A72:H72"/>
    <mergeCell ref="A80:H80"/>
    <mergeCell ref="A78:H78"/>
    <mergeCell ref="A77:H77"/>
    <mergeCell ref="A94:C94"/>
    <mergeCell ref="A76:H76"/>
    <mergeCell ref="A75:H75"/>
    <mergeCell ref="A74:H74"/>
    <mergeCell ref="A73:H73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110:O110"/>
    <mergeCell ref="A109:O109"/>
    <mergeCell ref="A93:C93"/>
    <mergeCell ref="A79:H79"/>
    <mergeCell ref="H81:H82"/>
    <mergeCell ref="D81:D82"/>
    <mergeCell ref="E81:E82"/>
    <mergeCell ref="F81:F82"/>
    <mergeCell ref="A141:D141"/>
    <mergeCell ref="A149:D149"/>
    <mergeCell ref="A150:C150"/>
    <mergeCell ref="A140:E140"/>
    <mergeCell ref="A129:E129"/>
    <mergeCell ref="A130:E130"/>
    <mergeCell ref="B142:B143"/>
    <mergeCell ref="D142:D143"/>
    <mergeCell ref="M126:M127"/>
    <mergeCell ref="N126:N127"/>
    <mergeCell ref="O126:O127"/>
    <mergeCell ref="A126:A127"/>
    <mergeCell ref="H126:H127"/>
    <mergeCell ref="I126:I127"/>
    <mergeCell ref="J126:J127"/>
    <mergeCell ref="K126:K127"/>
    <mergeCell ref="L126:L127"/>
    <mergeCell ref="C126:C127"/>
    <mergeCell ref="D126:D127"/>
    <mergeCell ref="E126:E127"/>
    <mergeCell ref="F126:F127"/>
    <mergeCell ref="G126:G127"/>
  </mergeCells>
  <hyperlinks>
    <hyperlink ref="A6" r:id="rId1" display="mailto:Ivanivanov1984@yandex.ru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Ресепшн</cp:lastModifiedBy>
  <cp:lastPrinted>2024-05-17T07:39:17Z</cp:lastPrinted>
  <dcterms:created xsi:type="dcterms:W3CDTF">2015-06-05T18:19:34Z</dcterms:created>
  <dcterms:modified xsi:type="dcterms:W3CDTF">2026-02-10T09:31:07Z</dcterms:modified>
</cp:coreProperties>
</file>