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D56270AC-EF0F-4A3E-A796-8483908C58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0" i="1"/>
  <c r="C164" i="1"/>
  <c r="B164" i="1"/>
  <c r="C163" i="1"/>
  <c r="B163" i="1"/>
  <c r="C162" i="1"/>
  <c r="B162" i="1"/>
  <c r="F69" i="1"/>
  <c r="N128" i="1"/>
  <c r="M128" i="1"/>
  <c r="L128" i="1"/>
  <c r="K128" i="1"/>
  <c r="J128" i="1"/>
  <c r="I128" i="1"/>
  <c r="H128" i="1"/>
  <c r="G128" i="1"/>
  <c r="F128" i="1"/>
  <c r="D128" i="1"/>
  <c r="E128" i="1"/>
  <c r="C128" i="1"/>
  <c r="D157" i="1"/>
  <c r="C157" i="1"/>
  <c r="O133" i="1"/>
  <c r="O128" i="1" l="1"/>
  <c r="O130" i="1" l="1"/>
  <c r="C117" i="1"/>
  <c r="F97" i="1"/>
  <c r="H98" i="1"/>
  <c r="H99" i="1"/>
  <c r="H100" i="1"/>
  <c r="F98" i="1"/>
  <c r="F99" i="1"/>
  <c r="F100" i="1"/>
  <c r="H97" i="1"/>
  <c r="F68" i="1"/>
  <c r="F65" i="1"/>
  <c r="F64" i="1" s="1"/>
  <c r="F53" i="1"/>
  <c r="F54" i="1"/>
  <c r="F55" i="1"/>
  <c r="F57" i="1"/>
  <c r="F58" i="1"/>
  <c r="F59" i="1"/>
  <c r="F60" i="1"/>
  <c r="F61" i="1"/>
  <c r="F62" i="1"/>
  <c r="F63" i="1"/>
  <c r="H101" i="1" l="1"/>
  <c r="C127" i="1" s="1"/>
  <c r="C126" i="1" s="1"/>
  <c r="F101" i="1"/>
  <c r="E125" i="1" s="1"/>
  <c r="G125" i="1" l="1"/>
  <c r="G134" i="1" s="1"/>
  <c r="G132" i="1" s="1"/>
  <c r="F125" i="1"/>
  <c r="F134" i="1" s="1"/>
  <c r="F132" i="1" s="1"/>
  <c r="M125" i="1"/>
  <c r="M134" i="1" s="1"/>
  <c r="M132" i="1" s="1"/>
  <c r="K125" i="1"/>
  <c r="K134" i="1" s="1"/>
  <c r="K132" i="1" s="1"/>
  <c r="L125" i="1"/>
  <c r="L134" i="1" s="1"/>
  <c r="L132" i="1" s="1"/>
  <c r="C125" i="1"/>
  <c r="C131" i="1" s="1"/>
  <c r="M127" i="1"/>
  <c r="M126" i="1" s="1"/>
  <c r="F127" i="1"/>
  <c r="F126" i="1" s="1"/>
  <c r="J127" i="1"/>
  <c r="J126" i="1" s="1"/>
  <c r="K127" i="1"/>
  <c r="K126" i="1" s="1"/>
  <c r="D127" i="1"/>
  <c r="D126" i="1" s="1"/>
  <c r="H127" i="1"/>
  <c r="H126" i="1" s="1"/>
  <c r="L127" i="1"/>
  <c r="L126" i="1" s="1"/>
  <c r="G127" i="1"/>
  <c r="G126" i="1" s="1"/>
  <c r="E127" i="1"/>
  <c r="E126" i="1" s="1"/>
  <c r="E131" i="1" s="1"/>
  <c r="I127" i="1"/>
  <c r="I126" i="1" s="1"/>
  <c r="N127" i="1"/>
  <c r="N126" i="1" s="1"/>
  <c r="N125" i="1"/>
  <c r="N134" i="1" s="1"/>
  <c r="N132" i="1" s="1"/>
  <c r="I125" i="1"/>
  <c r="H125" i="1"/>
  <c r="H134" i="1" s="1"/>
  <c r="H132" i="1" s="1"/>
  <c r="J125" i="1"/>
  <c r="J134" i="1" s="1"/>
  <c r="J132" i="1" s="1"/>
  <c r="D125" i="1"/>
  <c r="D134" i="1" s="1"/>
  <c r="D132" i="1" s="1"/>
  <c r="F72" i="1"/>
  <c r="E134" i="1"/>
  <c r="E132" i="1" s="1"/>
  <c r="L131" i="1" l="1"/>
  <c r="L135" i="1" s="1"/>
  <c r="G131" i="1"/>
  <c r="G135" i="1" s="1"/>
  <c r="D131" i="1"/>
  <c r="D135" i="1" s="1"/>
  <c r="N131" i="1"/>
  <c r="N135" i="1" s="1"/>
  <c r="K131" i="1"/>
  <c r="K135" i="1" s="1"/>
  <c r="F131" i="1"/>
  <c r="F135" i="1" s="1"/>
  <c r="M131" i="1"/>
  <c r="M135" i="1" s="1"/>
  <c r="C134" i="1"/>
  <c r="C132" i="1" s="1"/>
  <c r="C135" i="1" s="1"/>
  <c r="O126" i="1"/>
  <c r="E144" i="1" s="1"/>
  <c r="O127" i="1"/>
  <c r="J131" i="1"/>
  <c r="J135" i="1" s="1"/>
  <c r="I134" i="1"/>
  <c r="I132" i="1" s="1"/>
  <c r="I131" i="1"/>
  <c r="O125" i="1"/>
  <c r="E142" i="1" s="1"/>
  <c r="H131" i="1"/>
  <c r="H135" i="1" s="1"/>
  <c r="E135" i="1"/>
  <c r="D142" i="1" l="1"/>
  <c r="E146" i="1"/>
  <c r="E147" i="1" s="1"/>
  <c r="D144" i="1"/>
  <c r="I135" i="1"/>
  <c r="O135" i="1" s="1"/>
  <c r="O134" i="1"/>
  <c r="O131" i="1"/>
  <c r="O132" i="1"/>
  <c r="E145" i="1" s="1"/>
  <c r="D145" i="1" s="1"/>
  <c r="E143" i="1" l="1"/>
  <c r="D146" i="1"/>
  <c r="E148" i="1" l="1"/>
  <c r="O136" i="1"/>
  <c r="D143" i="1"/>
</calcChain>
</file>

<file path=xl/sharedStrings.xml><?xml version="1.0" encoding="utf-8"?>
<sst xmlns="http://schemas.openxmlformats.org/spreadsheetml/2006/main" count="276" uniqueCount="195">
  <si>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</si>
  <si>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</si>
  <si>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</si>
  <si>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</si>
  <si>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</si>
  <si>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</si>
  <si>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</si>
  <si>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</si>
  <si>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</si>
  <si>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</si>
  <si>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</si>
  <si>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</si>
  <si>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</si>
  <si>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</si>
  <si>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</si>
  <si>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</si>
  <si>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</si>
  <si>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</si>
  <si>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</si>
  <si>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</si>
  <si>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</si>
  <si>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</si>
  <si>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</si>
  <si>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</si>
  <si>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</si>
  <si>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</si>
  <si>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</si>
  <si>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</si>
  <si>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</si>
  <si>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</si>
  <si>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</si>
  <si>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</si>
  <si>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</si>
  <si>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</si>
  <si>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</si>
  <si>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</si>
  <si>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</si>
  <si>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</si>
  <si>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</si>
  <si>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</si>
  <si>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</si>
  <si>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</si>
  <si>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</si>
  <si>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</si>
  <si>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</si>
  <si>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</si>
  <si>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</si>
  <si>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</si>
  <si>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</si>
  <si>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</si>
  <si>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</si>
  <si>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</si>
  <si>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</si>
  <si>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</si>
  <si>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</si>
  <si>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</si>
  <si>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</si>
  <si>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</si>
  <si>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</si>
  <si>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</si>
  <si>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</si>
  <si>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</si>
  <si>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</si>
  <si>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</si>
  <si>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</si>
  <si>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</si>
  <si>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</si>
  <si>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</si>
  <si>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</si>
  <si>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</si>
  <si>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</si>
  <si>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</si>
  <si>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</si>
  <si>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</si>
  <si>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</si>
  <si>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</si>
  <si>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</si>
  <si>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</si>
  <si>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</si>
  <si>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</si>
  <si>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</si>
  <si>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</si>
  <si>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</si>
  <si>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</si>
  <si>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</si>
  <si>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</si>
  <si>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</si>
  <si>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</si>
  <si>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</si>
  <si>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</si>
  <si>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</si>
  <si>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</si>
  <si>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</si>
  <si>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</si>
  <si>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</si>
  <si>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</si>
  <si>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</si>
  <si>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</si>
  <si>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</si>
  <si>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</si>
  <si>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</si>
  <si>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</si>
  <si>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</si>
  <si>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</si>
  <si>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</si>
  <si>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</si>
  <si>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</si>
  <si>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</si>
  <si>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</si>
  <si>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</si>
  <si>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</si>
  <si>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</si>
  <si>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</si>
  <si>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</si>
  <si>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</si>
  <si>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</si>
  <si>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</si>
  <si>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</si>
  <si>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</si>
  <si>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</si>
  <si>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</si>
  <si>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</si>
  <si>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</si>
  <si>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</si>
  <si>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2.3.Направление деятельности</t>
  </si>
  <si>
    <t>2.6.Адрес места ведения бизнеса, площадь, стоимость аренды (периодичность уплаты) или право собственности</t>
  </si>
  <si>
    <t>2.9.Опыт и достижения в планируемой деятельности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</si>
  <si>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</si>
  <si>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</si>
  <si>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</si>
  <si>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</si>
  <si>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</si>
  <si>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</si>
  <si>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</si>
  <si>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Создание стильной и качественной лофт мебели для частных и коммерческих клиентов.  Запуск производства и продаж первых изделий в течение трех месяцев. Привлечение 15 клиентов в течение первых шести месяцев.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</si>
  <si>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</si>
  <si>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t>2.7.Имеющееся оборудование/товары/сырье/имущество для бизнеса</t>
    </r>
    <r>
      <rPr>
        <sz val="14"/>
        <color theme="1"/>
        <rFont val="Times New Roman"/>
        <family val="1"/>
        <charset val="204"/>
      </rPr>
      <t xml:space="preserve"> Оборудования нет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</si>
  <si>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Пока не будет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</si>
  <si>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в начальной стадии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</si>
  <si>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</si>
  <si>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Мужчины и женщины в возрасте 18-70 лет</t>
    </r>
    <r>
      <rPr>
        <b/>
        <sz val="14"/>
        <color theme="1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организации</t>
    </r>
    <r>
      <rPr>
        <b/>
        <sz val="14"/>
        <color theme="1"/>
        <rFont val="Times New Roman"/>
        <family val="1"/>
        <charset val="204"/>
      </rPr>
      <t>.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</si>
  <si>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Россия</t>
    </r>
  </si>
  <si>
    <t>Поршневой компрессор</t>
  </si>
  <si>
    <t>Редуктор</t>
  </si>
  <si>
    <t>Баллон углекислотный</t>
  </si>
  <si>
    <t>1.3.</t>
  </si>
  <si>
    <t>Рукав кислородный</t>
  </si>
  <si>
    <t>Круг лепестковый</t>
  </si>
  <si>
    <t>Круг отрезной</t>
  </si>
  <si>
    <t>Поолуавтомат Сварог</t>
  </si>
  <si>
    <t>Горелка Сварог</t>
  </si>
  <si>
    <t>Торцовочная пила</t>
  </si>
  <si>
    <t>Станок сверлильный</t>
  </si>
  <si>
    <t>1.4.</t>
  </si>
  <si>
    <t>1.5.</t>
  </si>
  <si>
    <t>1.6.</t>
  </si>
  <si>
    <t>1.7.</t>
  </si>
  <si>
    <t>1.8.</t>
  </si>
  <si>
    <t>1.9.</t>
  </si>
  <si>
    <t>Пила дисковая</t>
  </si>
  <si>
    <t>1.10.</t>
  </si>
  <si>
    <t>1.11.</t>
  </si>
  <si>
    <t>1.12.</t>
  </si>
  <si>
    <t>1.13.</t>
  </si>
  <si>
    <t>Углошлифовальная машина</t>
  </si>
  <si>
    <t>Дрель аккумуляторная</t>
  </si>
  <si>
    <t>Набор пневмоинструмента</t>
  </si>
  <si>
    <t>1.14.</t>
  </si>
  <si>
    <t>1.15.</t>
  </si>
  <si>
    <t>1.16.</t>
  </si>
  <si>
    <t>Краскопульт</t>
  </si>
  <si>
    <t>Набор сверл по металлу</t>
  </si>
  <si>
    <t>Шланг пневматический, 15 метров</t>
  </si>
  <si>
    <t>1.17.</t>
  </si>
  <si>
    <t>1.18.</t>
  </si>
  <si>
    <t>1.19.</t>
  </si>
  <si>
    <t>Адаптер, 8 мм</t>
  </si>
  <si>
    <t>Хомут обжимной оцинкованный</t>
  </si>
  <si>
    <t>Сушильная камера</t>
  </si>
  <si>
    <t>1.20.</t>
  </si>
  <si>
    <t>Станок рейсмусовый</t>
  </si>
  <si>
    <t>Покрасочная камера</t>
  </si>
  <si>
    <t>1.21.</t>
  </si>
  <si>
    <t>1.22.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</si>
  <si>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По всей России.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</si>
  <si>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"Сарафанное радио", Авито, ВК, другие соцсети</t>
    </r>
  </si>
  <si>
    <t>Стол в стиле лофт</t>
  </si>
  <si>
    <t>Услуги сварщика</t>
  </si>
  <si>
    <t>шт</t>
  </si>
  <si>
    <t>5.3.Источники финансирования бизнес-плана (сметы расходов)</t>
  </si>
  <si>
    <t>Яндекс Маркет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</si>
  <si>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11 месяцев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</si>
  <si>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Ремонт и создание лофт-мебели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</si>
  <si>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Индивидуальный подход к клиенту. </t>
    </r>
    <r>
      <rPr>
        <sz val="14"/>
        <color theme="1"/>
        <rFont val="Times New Roman"/>
        <family val="1"/>
        <charset val="204"/>
      </rPr>
      <t>Высокое качество материалов. Современный дизайн. Прозрачное ценообразование.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</si>
  <si>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30 часов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 xml:space="preserve"> Полная занятость.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</si>
</sst>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17" fontId="6" fillId="0" borderId="2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2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9" fontId="6" fillId="2" borderId="9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4\work1\Users\cpp\Downloads\&#1055;&#1088;&#1086;&#1080;&#1079;&#1074;&#1086;&#1076;&#1089;&#1090;&#1074;&#1086;%20&#1051;&#1086;&#1092;&#1090;%20&#1052;&#1077;&#1073;&#1077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183">
          <cell r="A183" t="str">
            <v>Низкое качество продукции</v>
          </cell>
          <cell r="D183" t="str">
            <v>Тщательный контроль качества на всех этапах производства.
     Использование только проверенных материалов и технологий.</v>
          </cell>
        </row>
        <row r="184">
          <cell r="A184" t="str">
            <v>Нехватка клиентов</v>
          </cell>
          <cell r="D184" t="str">
            <v>Активное продвижение продукции через интернет и оффлайн-каналы.
Участие в профильных выставках и ярмарках.</v>
          </cell>
        </row>
        <row r="185">
          <cell r="A185" t="str">
            <v>Высокая конкуренция</v>
          </cell>
          <cell r="D185" t="str">
            <v>Уникальные торговые предложения.
Высокий уровень сервиса и поддержки клиентов.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6"/>
  <sheetViews>
    <sheetView tabSelected="1" topLeftCell="A10" zoomScale="98" zoomScaleNormal="98" workbookViewId="0">
      <selection activeCell="J19" sqref="J19"/>
    </sheetView>
  </sheetViews>
  <sheetFormatPr defaultRowHeight="15" x14ac:dyDescent="0.25"/>
  <cols>
    <col min="1" max="1" width="6.85546875" customWidth="1"/>
    <col min="2" max="2" width="29.140625" customWidth="1"/>
    <col min="3" max="3" width="19.42578125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5" customWidth="1"/>
  </cols>
  <sheetData>
    <row r="1" spans="1:7" ht="18.75" x14ac:dyDescent="0.25">
      <c r="A1" s="76" t="s">
        <v>0</v>
      </c>
      <c r="B1" s="76"/>
      <c r="C1" s="76"/>
      <c r="D1" s="76"/>
      <c r="E1" s="76"/>
      <c r="F1" s="76"/>
      <c r="G1" s="76"/>
    </row>
    <row r="2" spans="1:7" ht="18.75" x14ac:dyDescent="0.3">
      <c r="A2" s="73" t="s">
        <v>102</v>
      </c>
      <c r="B2" s="73"/>
      <c r="C2" s="73"/>
      <c r="D2" s="73"/>
      <c r="E2" s="73"/>
      <c r="F2" s="73"/>
      <c r="G2" s="73"/>
    </row>
    <row r="3" spans="1:7" ht="19.5" customHeight="1" x14ac:dyDescent="0.3">
      <c r="A3" s="74" t="s">
        <v>115</v>
      </c>
      <c r="B3" s="74"/>
      <c r="C3" s="74"/>
      <c r="D3" s="74"/>
      <c r="E3" s="74"/>
      <c r="F3" s="74"/>
      <c r="G3" s="74"/>
    </row>
    <row r="4" spans="1:7" ht="18.75" x14ac:dyDescent="0.3">
      <c r="A4" s="74" t="s">
        <v>116</v>
      </c>
      <c r="B4" s="74"/>
      <c r="C4" s="74"/>
      <c r="D4" s="74"/>
      <c r="E4" s="74"/>
      <c r="F4" s="74"/>
      <c r="G4" s="74"/>
    </row>
    <row r="5" spans="1:7" ht="21" customHeight="1" x14ac:dyDescent="0.3">
      <c r="A5" s="74" t="s">
        <v>117</v>
      </c>
      <c r="B5" s="74"/>
      <c r="C5" s="74"/>
      <c r="D5" s="74"/>
      <c r="E5" s="74"/>
      <c r="F5" s="74"/>
      <c r="G5" s="74"/>
    </row>
    <row r="6" spans="1:7" s="20" customFormat="1" ht="18.75" x14ac:dyDescent="0.3">
      <c r="A6" s="74" t="s">
        <v>118</v>
      </c>
      <c r="B6" s="74"/>
      <c r="C6" s="74"/>
      <c r="D6" s="74"/>
      <c r="E6" s="74"/>
      <c r="F6" s="74"/>
      <c r="G6" s="74"/>
    </row>
    <row r="7" spans="1:7" ht="22.5" customHeight="1" x14ac:dyDescent="0.3">
      <c r="A7" s="74" t="s">
        <v>119</v>
      </c>
      <c r="B7" s="74"/>
      <c r="C7" s="74"/>
      <c r="D7" s="74"/>
      <c r="E7" s="74"/>
      <c r="F7" s="74"/>
      <c r="G7" s="74"/>
    </row>
    <row r="8" spans="1:7" ht="42.75" customHeight="1" x14ac:dyDescent="0.3">
      <c r="A8" s="74" t="s">
        <v>120</v>
      </c>
      <c r="B8" s="74"/>
      <c r="C8" s="74"/>
      <c r="D8" s="74"/>
      <c r="E8" s="74"/>
      <c r="F8" s="74"/>
      <c r="G8" s="74"/>
    </row>
    <row r="9" spans="1:7" ht="41.25" customHeight="1" x14ac:dyDescent="0.3">
      <c r="A9" s="74" t="s">
        <v>121</v>
      </c>
      <c r="B9" s="74"/>
      <c r="C9" s="74"/>
      <c r="D9" s="74"/>
      <c r="E9" s="74"/>
      <c r="F9" s="74"/>
      <c r="G9" s="74"/>
    </row>
    <row r="10" spans="1:7" ht="26.25" customHeight="1" x14ac:dyDescent="0.3">
      <c r="A10" s="73" t="s">
        <v>122</v>
      </c>
      <c r="B10" s="74"/>
      <c r="C10" s="74"/>
      <c r="D10" s="74"/>
      <c r="E10" s="74"/>
      <c r="F10" s="74"/>
      <c r="G10" s="74"/>
    </row>
    <row r="11" spans="1:7" ht="25.5" customHeight="1" x14ac:dyDescent="0.3">
      <c r="A11" s="73" t="s">
        <v>123</v>
      </c>
      <c r="B11" s="74"/>
      <c r="C11" s="74"/>
      <c r="D11" s="74"/>
      <c r="E11" s="74"/>
      <c r="F11" s="74"/>
      <c r="G11" s="74"/>
    </row>
    <row r="12" spans="1:7" ht="18.75" x14ac:dyDescent="0.3">
      <c r="A12" s="73" t="s">
        <v>103</v>
      </c>
      <c r="B12" s="73"/>
      <c r="C12" s="73"/>
      <c r="D12" s="73"/>
      <c r="E12" s="73"/>
      <c r="F12" s="73"/>
      <c r="G12" s="73"/>
    </row>
    <row r="13" spans="1:7" ht="21" customHeight="1" x14ac:dyDescent="0.3">
      <c r="A13" s="73" t="s">
        <v>192</v>
      </c>
      <c r="B13" s="74"/>
      <c r="C13" s="74"/>
      <c r="D13" s="74"/>
      <c r="E13" s="74"/>
      <c r="F13" s="74"/>
      <c r="G13" s="74"/>
    </row>
    <row r="14" spans="1:7" ht="60" customHeight="1" x14ac:dyDescent="0.3">
      <c r="A14" s="73" t="s">
        <v>134</v>
      </c>
      <c r="B14" s="73"/>
      <c r="C14" s="73"/>
      <c r="D14" s="73"/>
      <c r="E14" s="73"/>
      <c r="F14" s="73"/>
      <c r="G14" s="73"/>
    </row>
    <row r="15" spans="1:7" ht="29.25" customHeight="1" x14ac:dyDescent="0.3">
      <c r="A15" s="73" t="s">
        <v>124</v>
      </c>
      <c r="B15" s="74"/>
      <c r="C15" s="74"/>
      <c r="D15" s="74"/>
      <c r="E15" s="74"/>
      <c r="F15" s="74"/>
      <c r="G15" s="74"/>
    </row>
    <row r="16" spans="1:7" ht="39.75" customHeight="1" x14ac:dyDescent="0.3">
      <c r="A16" s="73" t="s">
        <v>135</v>
      </c>
      <c r="B16" s="73"/>
      <c r="C16" s="73"/>
      <c r="D16" s="73"/>
      <c r="E16" s="73"/>
      <c r="F16" s="73"/>
      <c r="G16" s="73"/>
    </row>
    <row r="17" spans="1:7" ht="42.75" customHeight="1" x14ac:dyDescent="0.3">
      <c r="A17" s="73" t="s">
        <v>194</v>
      </c>
      <c r="B17" s="73"/>
      <c r="C17" s="73"/>
      <c r="D17" s="73"/>
      <c r="E17" s="73"/>
      <c r="F17" s="73"/>
      <c r="G17" s="73"/>
    </row>
    <row r="18" spans="1:7" ht="41.25" customHeight="1" x14ac:dyDescent="0.3">
      <c r="A18" s="73" t="s">
        <v>125</v>
      </c>
      <c r="B18" s="73"/>
      <c r="C18" s="73"/>
      <c r="D18" s="73"/>
      <c r="E18" s="73"/>
      <c r="F18" s="73"/>
      <c r="G18" s="73"/>
    </row>
    <row r="19" spans="1:7" ht="45" customHeight="1" x14ac:dyDescent="0.3">
      <c r="A19" s="73" t="s">
        <v>136</v>
      </c>
      <c r="B19" s="73"/>
      <c r="C19" s="73"/>
      <c r="D19" s="73"/>
      <c r="E19" s="73"/>
      <c r="F19" s="73"/>
      <c r="G19" s="73"/>
    </row>
    <row r="20" spans="1:7" ht="42.75" customHeight="1" x14ac:dyDescent="0.3">
      <c r="A20" s="73" t="s">
        <v>137</v>
      </c>
      <c r="B20" s="74"/>
      <c r="C20" s="74"/>
      <c r="D20" s="74"/>
      <c r="E20" s="74"/>
      <c r="F20" s="74"/>
      <c r="G20" s="74"/>
    </row>
    <row r="21" spans="1:7" ht="24" customHeight="1" x14ac:dyDescent="0.3">
      <c r="A21" s="73" t="s">
        <v>126</v>
      </c>
      <c r="B21" s="74"/>
      <c r="C21" s="74"/>
      <c r="D21" s="74"/>
      <c r="E21" s="74"/>
      <c r="F21" s="74"/>
      <c r="G21" s="74"/>
    </row>
    <row r="22" spans="1:7" ht="21" customHeight="1" x14ac:dyDescent="0.3">
      <c r="A22" s="73" t="s">
        <v>138</v>
      </c>
      <c r="B22" s="74"/>
      <c r="C22" s="74"/>
      <c r="D22" s="74"/>
      <c r="E22" s="74"/>
      <c r="F22" s="74"/>
      <c r="G22" s="74"/>
    </row>
    <row r="23" spans="1:7" ht="18.75" x14ac:dyDescent="0.3">
      <c r="A23" s="73" t="s">
        <v>133</v>
      </c>
      <c r="B23" s="74"/>
      <c r="C23" s="74"/>
      <c r="D23" s="74"/>
      <c r="E23" s="74"/>
      <c r="F23" s="74"/>
      <c r="G23" s="74"/>
    </row>
    <row r="24" spans="1:7" ht="21.75" customHeight="1" x14ac:dyDescent="0.3">
      <c r="A24" s="73" t="s">
        <v>139</v>
      </c>
      <c r="B24" s="74"/>
      <c r="C24" s="74"/>
      <c r="D24" s="74"/>
      <c r="E24" s="74"/>
      <c r="F24" s="74"/>
      <c r="G24" s="74"/>
    </row>
    <row r="25" spans="1:7" ht="19.5" customHeight="1" x14ac:dyDescent="0.3">
      <c r="A25" s="73" t="s">
        <v>191</v>
      </c>
      <c r="B25" s="74"/>
      <c r="C25" s="74"/>
      <c r="D25" s="74"/>
      <c r="E25" s="74"/>
      <c r="F25" s="74"/>
      <c r="G25" s="74"/>
    </row>
    <row r="26" spans="1:7" ht="42" customHeight="1" x14ac:dyDescent="0.3">
      <c r="A26" s="73" t="s">
        <v>104</v>
      </c>
      <c r="B26" s="73"/>
      <c r="C26" s="73"/>
      <c r="D26" s="73"/>
      <c r="E26" s="73"/>
      <c r="F26" s="73"/>
      <c r="G26" s="73"/>
    </row>
    <row r="27" spans="1:7" ht="19.5" thickBot="1" x14ac:dyDescent="0.3">
      <c r="A27" s="70" t="s">
        <v>1</v>
      </c>
      <c r="B27" s="70"/>
      <c r="C27" s="70"/>
      <c r="D27" s="70"/>
      <c r="E27" s="70"/>
      <c r="F27" s="70"/>
      <c r="G27" s="70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7" t="s">
        <v>10</v>
      </c>
      <c r="B29" s="42" t="s">
        <v>11</v>
      </c>
      <c r="C29" s="28"/>
      <c r="D29" s="33"/>
      <c r="E29" s="41"/>
      <c r="F29" s="64">
        <v>305000</v>
      </c>
      <c r="G29" s="33"/>
    </row>
    <row r="30" spans="1:7" ht="16.5" thickBot="1" x14ac:dyDescent="0.3">
      <c r="A30" s="15" t="s">
        <v>12</v>
      </c>
      <c r="B30" s="29" t="s">
        <v>142</v>
      </c>
      <c r="C30" s="34"/>
      <c r="D30" s="9">
        <v>1</v>
      </c>
      <c r="E30" s="40">
        <v>46770</v>
      </c>
      <c r="F30" s="65">
        <f>D30*E30</f>
        <v>46770</v>
      </c>
      <c r="G30" s="68" t="s">
        <v>190</v>
      </c>
    </row>
    <row r="31" spans="1:7" ht="16.5" thickBot="1" x14ac:dyDescent="0.3">
      <c r="A31" s="15" t="s">
        <v>13</v>
      </c>
      <c r="B31" s="29" t="s">
        <v>143</v>
      </c>
      <c r="C31" s="34"/>
      <c r="D31" s="9">
        <v>1</v>
      </c>
      <c r="E31" s="37">
        <v>3206</v>
      </c>
      <c r="F31" s="65">
        <f t="shared" ref="F31:F51" si="0">D31*E31</f>
        <v>3206</v>
      </c>
      <c r="G31" s="68" t="s">
        <v>190</v>
      </c>
    </row>
    <row r="32" spans="1:7" ht="16.5" thickBot="1" x14ac:dyDescent="0.3">
      <c r="A32" s="15" t="s">
        <v>145</v>
      </c>
      <c r="B32" s="29" t="s">
        <v>144</v>
      </c>
      <c r="C32" s="34"/>
      <c r="D32" s="9">
        <v>1</v>
      </c>
      <c r="E32" s="37">
        <v>18908</v>
      </c>
      <c r="F32" s="65">
        <f t="shared" si="0"/>
        <v>18908</v>
      </c>
      <c r="G32" s="68" t="s">
        <v>190</v>
      </c>
    </row>
    <row r="33" spans="1:8" ht="16.5" thickBot="1" x14ac:dyDescent="0.3">
      <c r="A33" s="15" t="s">
        <v>153</v>
      </c>
      <c r="B33" s="29" t="s">
        <v>146</v>
      </c>
      <c r="C33" s="34"/>
      <c r="D33" s="9">
        <v>1</v>
      </c>
      <c r="E33" s="37">
        <v>1520</v>
      </c>
      <c r="F33" s="65">
        <f t="shared" si="0"/>
        <v>1520</v>
      </c>
      <c r="G33" s="68" t="s">
        <v>190</v>
      </c>
    </row>
    <row r="34" spans="1:8" ht="16.5" thickBot="1" x14ac:dyDescent="0.3">
      <c r="A34" s="15" t="s">
        <v>154</v>
      </c>
      <c r="B34" s="29" t="s">
        <v>147</v>
      </c>
      <c r="C34" s="34"/>
      <c r="D34" s="9">
        <v>1</v>
      </c>
      <c r="E34" s="37">
        <v>5500</v>
      </c>
      <c r="F34" s="65">
        <f t="shared" si="0"/>
        <v>5500</v>
      </c>
      <c r="G34" s="68" t="s">
        <v>190</v>
      </c>
    </row>
    <row r="35" spans="1:8" ht="16.5" thickBot="1" x14ac:dyDescent="0.3">
      <c r="A35" s="15" t="s">
        <v>155</v>
      </c>
      <c r="B35" s="29" t="s">
        <v>148</v>
      </c>
      <c r="C35" s="34"/>
      <c r="D35" s="9">
        <v>1</v>
      </c>
      <c r="E35" s="37">
        <v>3084</v>
      </c>
      <c r="F35" s="65">
        <f t="shared" si="0"/>
        <v>3084</v>
      </c>
      <c r="G35" s="68" t="s">
        <v>190</v>
      </c>
    </row>
    <row r="36" spans="1:8" ht="16.5" thickBot="1" x14ac:dyDescent="0.3">
      <c r="A36" s="15" t="s">
        <v>156</v>
      </c>
      <c r="B36" s="29" t="s">
        <v>149</v>
      </c>
      <c r="C36" s="34"/>
      <c r="D36" s="9">
        <v>1</v>
      </c>
      <c r="E36" s="37">
        <v>40965</v>
      </c>
      <c r="F36" s="65">
        <f t="shared" si="0"/>
        <v>40965</v>
      </c>
      <c r="G36" s="68" t="s">
        <v>190</v>
      </c>
    </row>
    <row r="37" spans="1:8" ht="16.5" thickBot="1" x14ac:dyDescent="0.3">
      <c r="A37" s="15" t="s">
        <v>157</v>
      </c>
      <c r="B37" s="29" t="s">
        <v>150</v>
      </c>
      <c r="C37" s="34"/>
      <c r="D37" s="9">
        <v>1</v>
      </c>
      <c r="E37" s="37">
        <v>5469</v>
      </c>
      <c r="F37" s="65">
        <f t="shared" si="0"/>
        <v>5469</v>
      </c>
      <c r="G37" s="68" t="s">
        <v>190</v>
      </c>
    </row>
    <row r="38" spans="1:8" ht="16.5" thickBot="1" x14ac:dyDescent="0.3">
      <c r="A38" s="15" t="s">
        <v>158</v>
      </c>
      <c r="B38" s="29" t="s">
        <v>151</v>
      </c>
      <c r="C38" s="34"/>
      <c r="D38" s="9">
        <v>1</v>
      </c>
      <c r="E38" s="37">
        <v>40858</v>
      </c>
      <c r="F38" s="65">
        <f t="shared" si="0"/>
        <v>40858</v>
      </c>
      <c r="G38" s="68" t="s">
        <v>190</v>
      </c>
    </row>
    <row r="39" spans="1:8" ht="16.5" thickBot="1" x14ac:dyDescent="0.3">
      <c r="A39" s="15" t="s">
        <v>160</v>
      </c>
      <c r="B39" s="29" t="s">
        <v>152</v>
      </c>
      <c r="C39" s="34"/>
      <c r="D39" s="9">
        <v>1</v>
      </c>
      <c r="E39" s="37">
        <v>10249</v>
      </c>
      <c r="F39" s="65">
        <f t="shared" si="0"/>
        <v>10249</v>
      </c>
      <c r="G39" s="68" t="s">
        <v>190</v>
      </c>
    </row>
    <row r="40" spans="1:8" ht="16.5" thickBot="1" x14ac:dyDescent="0.3">
      <c r="A40" s="15" t="s">
        <v>161</v>
      </c>
      <c r="B40" s="29" t="s">
        <v>159</v>
      </c>
      <c r="C40" s="34"/>
      <c r="D40" s="9">
        <v>1</v>
      </c>
      <c r="E40" s="37">
        <v>10361</v>
      </c>
      <c r="F40" s="65">
        <f t="shared" si="0"/>
        <v>10361</v>
      </c>
      <c r="G40" s="68" t="s">
        <v>190</v>
      </c>
    </row>
    <row r="41" spans="1:8" ht="16.5" customHeight="1" thickBot="1" x14ac:dyDescent="0.3">
      <c r="A41" s="15" t="s">
        <v>162</v>
      </c>
      <c r="B41" s="29" t="s">
        <v>164</v>
      </c>
      <c r="C41" s="34"/>
      <c r="D41" s="9">
        <v>1</v>
      </c>
      <c r="E41" s="37">
        <v>9730</v>
      </c>
      <c r="F41" s="65">
        <f t="shared" si="0"/>
        <v>9730</v>
      </c>
      <c r="G41" s="68" t="s">
        <v>190</v>
      </c>
    </row>
    <row r="42" spans="1:8" ht="16.5" thickBot="1" x14ac:dyDescent="0.3">
      <c r="A42" s="15" t="s">
        <v>163</v>
      </c>
      <c r="B42" s="29" t="s">
        <v>165</v>
      </c>
      <c r="C42" s="34"/>
      <c r="D42" s="9">
        <v>1</v>
      </c>
      <c r="E42" s="37">
        <v>7790</v>
      </c>
      <c r="F42" s="65">
        <f t="shared" si="0"/>
        <v>7790</v>
      </c>
      <c r="G42" s="68" t="s">
        <v>190</v>
      </c>
    </row>
    <row r="43" spans="1:8" ht="16.5" customHeight="1" thickBot="1" x14ac:dyDescent="0.3">
      <c r="A43" s="15" t="s">
        <v>167</v>
      </c>
      <c r="B43" s="29" t="s">
        <v>166</v>
      </c>
      <c r="C43" s="34"/>
      <c r="D43" s="9">
        <v>1</v>
      </c>
      <c r="E43" s="37">
        <v>5090</v>
      </c>
      <c r="F43" s="65">
        <f t="shared" si="0"/>
        <v>5090</v>
      </c>
      <c r="G43" s="68" t="s">
        <v>190</v>
      </c>
    </row>
    <row r="44" spans="1:8" ht="16.5" thickBot="1" x14ac:dyDescent="0.3">
      <c r="A44" s="15" t="s">
        <v>168</v>
      </c>
      <c r="B44" s="29" t="s">
        <v>170</v>
      </c>
      <c r="C44" s="34"/>
      <c r="D44" s="9">
        <v>1</v>
      </c>
      <c r="E44" s="37">
        <v>4543</v>
      </c>
      <c r="F44" s="65">
        <f t="shared" si="0"/>
        <v>4543</v>
      </c>
      <c r="G44" s="68" t="s">
        <v>190</v>
      </c>
    </row>
    <row r="45" spans="1:8" ht="16.5" customHeight="1" thickBot="1" x14ac:dyDescent="0.3">
      <c r="A45" s="15" t="s">
        <v>169</v>
      </c>
      <c r="B45" s="29" t="s">
        <v>171</v>
      </c>
      <c r="C45" s="34"/>
      <c r="D45" s="9">
        <v>1</v>
      </c>
      <c r="E45" s="37">
        <v>2390</v>
      </c>
      <c r="F45" s="65">
        <f t="shared" si="0"/>
        <v>2390</v>
      </c>
      <c r="G45" s="68" t="s">
        <v>190</v>
      </c>
    </row>
    <row r="46" spans="1:8" ht="16.5" customHeight="1" thickBot="1" x14ac:dyDescent="0.3">
      <c r="A46" s="15" t="s">
        <v>173</v>
      </c>
      <c r="B46" s="29" t="s">
        <v>172</v>
      </c>
      <c r="C46" s="34"/>
      <c r="D46" s="9">
        <v>1</v>
      </c>
      <c r="E46" s="37">
        <v>2190</v>
      </c>
      <c r="F46" s="65">
        <f t="shared" si="0"/>
        <v>2190</v>
      </c>
      <c r="G46" s="68" t="s">
        <v>190</v>
      </c>
    </row>
    <row r="47" spans="1:8" ht="16.5" thickBot="1" x14ac:dyDescent="0.3">
      <c r="A47" s="15" t="s">
        <v>174</v>
      </c>
      <c r="B47" s="29" t="s">
        <v>176</v>
      </c>
      <c r="C47" s="34"/>
      <c r="D47" s="9">
        <v>2</v>
      </c>
      <c r="E47" s="37">
        <v>829</v>
      </c>
      <c r="F47" s="65">
        <f t="shared" si="0"/>
        <v>1658</v>
      </c>
      <c r="G47" s="68" t="s">
        <v>190</v>
      </c>
      <c r="H47" s="67"/>
    </row>
    <row r="48" spans="1:8" ht="16.5" customHeight="1" thickBot="1" x14ac:dyDescent="0.3">
      <c r="A48" s="15" t="s">
        <v>175</v>
      </c>
      <c r="B48" s="29" t="s">
        <v>177</v>
      </c>
      <c r="C48" s="34"/>
      <c r="D48" s="9">
        <v>2</v>
      </c>
      <c r="E48" s="38">
        <v>50</v>
      </c>
      <c r="F48" s="65">
        <f t="shared" si="0"/>
        <v>100</v>
      </c>
      <c r="G48" s="68" t="s">
        <v>190</v>
      </c>
    </row>
    <row r="49" spans="1:7" ht="16.5" thickBot="1" x14ac:dyDescent="0.3">
      <c r="A49" s="15" t="s">
        <v>179</v>
      </c>
      <c r="B49" s="29" t="s">
        <v>178</v>
      </c>
      <c r="C49" s="34"/>
      <c r="D49" s="9">
        <v>1</v>
      </c>
      <c r="E49" s="37">
        <v>26000</v>
      </c>
      <c r="F49" s="65">
        <f t="shared" si="0"/>
        <v>26000</v>
      </c>
      <c r="G49" s="68" t="s">
        <v>190</v>
      </c>
    </row>
    <row r="50" spans="1:7" ht="16.5" thickBot="1" x14ac:dyDescent="0.3">
      <c r="A50" s="15" t="s">
        <v>182</v>
      </c>
      <c r="B50" s="31" t="s">
        <v>180</v>
      </c>
      <c r="C50" s="35"/>
      <c r="D50" s="9">
        <v>1</v>
      </c>
      <c r="E50" s="37">
        <v>34619</v>
      </c>
      <c r="F50" s="65">
        <f t="shared" si="0"/>
        <v>34619</v>
      </c>
      <c r="G50" s="68" t="s">
        <v>190</v>
      </c>
    </row>
    <row r="51" spans="1:7" ht="16.5" thickBot="1" x14ac:dyDescent="0.3">
      <c r="A51" s="30" t="s">
        <v>183</v>
      </c>
      <c r="B51" s="32" t="s">
        <v>181</v>
      </c>
      <c r="C51" s="36"/>
      <c r="D51" s="9">
        <v>1</v>
      </c>
      <c r="E51" s="39">
        <v>24000</v>
      </c>
      <c r="F51" s="65">
        <f t="shared" si="0"/>
        <v>24000</v>
      </c>
      <c r="G51" s="68" t="s">
        <v>190</v>
      </c>
    </row>
    <row r="52" spans="1:7" ht="32.25" thickBot="1" x14ac:dyDescent="0.3">
      <c r="A52" s="15" t="s">
        <v>15</v>
      </c>
      <c r="B52" s="43" t="s">
        <v>16</v>
      </c>
      <c r="C52" s="11"/>
      <c r="D52" s="11"/>
      <c r="E52" s="11"/>
      <c r="F52" s="66"/>
      <c r="G52" s="11"/>
    </row>
    <row r="53" spans="1:7" ht="16.5" thickBot="1" x14ac:dyDescent="0.3">
      <c r="A53" s="15" t="s">
        <v>17</v>
      </c>
      <c r="B53" s="12"/>
      <c r="C53" s="11"/>
      <c r="D53" s="11"/>
      <c r="E53" s="11"/>
      <c r="F53" s="66">
        <f t="shared" ref="F53:F63" si="1">D53*E53</f>
        <v>0</v>
      </c>
      <c r="G53" s="11"/>
    </row>
    <row r="54" spans="1:7" ht="16.5" thickBot="1" x14ac:dyDescent="0.3">
      <c r="A54" s="15" t="s">
        <v>18</v>
      </c>
      <c r="B54" s="12"/>
      <c r="C54" s="11"/>
      <c r="D54" s="11"/>
      <c r="E54" s="11"/>
      <c r="F54" s="66">
        <f t="shared" si="1"/>
        <v>0</v>
      </c>
      <c r="G54" s="11"/>
    </row>
    <row r="55" spans="1:7" ht="16.5" thickBot="1" x14ac:dyDescent="0.3">
      <c r="A55" s="15" t="s">
        <v>14</v>
      </c>
      <c r="B55" s="12"/>
      <c r="C55" s="11"/>
      <c r="D55" s="11"/>
      <c r="E55" s="11"/>
      <c r="F55" s="66">
        <f t="shared" si="1"/>
        <v>0</v>
      </c>
      <c r="G55" s="11"/>
    </row>
    <row r="56" spans="1:7" ht="48" thickBot="1" x14ac:dyDescent="0.3">
      <c r="A56" s="15" t="s">
        <v>19</v>
      </c>
      <c r="B56" s="12" t="s">
        <v>20</v>
      </c>
      <c r="C56" s="11"/>
      <c r="D56" s="11">
        <v>3</v>
      </c>
      <c r="E56" s="11">
        <v>15000</v>
      </c>
      <c r="F56" s="66">
        <v>45000</v>
      </c>
      <c r="G56" s="11"/>
    </row>
    <row r="57" spans="1:7" ht="16.5" thickBot="1" x14ac:dyDescent="0.3">
      <c r="A57" s="15" t="s">
        <v>21</v>
      </c>
      <c r="B57" s="21"/>
      <c r="C57" s="14"/>
      <c r="D57" s="14"/>
      <c r="E57" s="14"/>
      <c r="F57" s="66">
        <f t="shared" si="1"/>
        <v>0</v>
      </c>
      <c r="G57" s="14"/>
    </row>
    <row r="58" spans="1:7" ht="16.5" thickBot="1" x14ac:dyDescent="0.3">
      <c r="A58" s="15" t="s">
        <v>22</v>
      </c>
      <c r="B58" s="12"/>
      <c r="C58" s="11"/>
      <c r="D58" s="11"/>
      <c r="E58" s="11"/>
      <c r="F58" s="66">
        <f t="shared" si="1"/>
        <v>0</v>
      </c>
      <c r="G58" s="11"/>
    </row>
    <row r="59" spans="1:7" ht="16.5" thickBot="1" x14ac:dyDescent="0.3">
      <c r="A59" s="15" t="s">
        <v>14</v>
      </c>
      <c r="B59" s="12"/>
      <c r="C59" s="11"/>
      <c r="D59" s="11"/>
      <c r="E59" s="11"/>
      <c r="F59" s="66">
        <f t="shared" si="1"/>
        <v>0</v>
      </c>
      <c r="G59" s="11"/>
    </row>
    <row r="60" spans="1:7" ht="284.25" thickBot="1" x14ac:dyDescent="0.3">
      <c r="A60" s="15" t="s">
        <v>23</v>
      </c>
      <c r="B60" s="12" t="s">
        <v>24</v>
      </c>
      <c r="C60" s="11"/>
      <c r="D60" s="11"/>
      <c r="E60" s="11"/>
      <c r="F60" s="66">
        <f t="shared" si="1"/>
        <v>0</v>
      </c>
      <c r="G60" s="11"/>
    </row>
    <row r="61" spans="1:7" ht="16.5" thickBot="1" x14ac:dyDescent="0.3">
      <c r="A61" s="15" t="s">
        <v>25</v>
      </c>
      <c r="B61" s="12"/>
      <c r="C61" s="11"/>
      <c r="D61" s="11"/>
      <c r="E61" s="11"/>
      <c r="F61" s="66">
        <f t="shared" si="1"/>
        <v>0</v>
      </c>
      <c r="G61" s="11"/>
    </row>
    <row r="62" spans="1:7" ht="16.5" thickBot="1" x14ac:dyDescent="0.3">
      <c r="A62" s="15" t="s">
        <v>26</v>
      </c>
      <c r="B62" s="12"/>
      <c r="C62" s="11"/>
      <c r="D62" s="11"/>
      <c r="E62" s="11"/>
      <c r="F62" s="66">
        <f t="shared" si="1"/>
        <v>0</v>
      </c>
      <c r="G62" s="11"/>
    </row>
    <row r="63" spans="1:7" ht="16.5" thickBot="1" x14ac:dyDescent="0.3">
      <c r="A63" s="15" t="s">
        <v>14</v>
      </c>
      <c r="B63" s="12"/>
      <c r="C63" s="11"/>
      <c r="D63" s="11"/>
      <c r="E63" s="11"/>
      <c r="F63" s="66">
        <f t="shared" si="1"/>
        <v>0</v>
      </c>
      <c r="G63" s="11"/>
    </row>
    <row r="64" spans="1:7" ht="189.75" thickBot="1" x14ac:dyDescent="0.3">
      <c r="A64" s="15" t="s">
        <v>27</v>
      </c>
      <c r="B64" s="12" t="s">
        <v>28</v>
      </c>
      <c r="C64" s="11"/>
      <c r="D64" s="11"/>
      <c r="E64" s="11"/>
      <c r="F64" s="66">
        <f>SUM(F65:F67)</f>
        <v>0</v>
      </c>
      <c r="G64" s="11"/>
    </row>
    <row r="65" spans="1:7" ht="16.5" thickBot="1" x14ac:dyDescent="0.3">
      <c r="A65" s="15" t="s">
        <v>29</v>
      </c>
      <c r="B65" s="12"/>
      <c r="C65" s="11"/>
      <c r="D65" s="11"/>
      <c r="E65" s="11"/>
      <c r="F65" s="63">
        <f>D65*E65</f>
        <v>0</v>
      </c>
      <c r="G65" s="11"/>
    </row>
    <row r="66" spans="1:7" ht="16.5" thickBot="1" x14ac:dyDescent="0.3">
      <c r="A66" s="15" t="s">
        <v>30</v>
      </c>
      <c r="B66" s="12"/>
      <c r="C66" s="11"/>
      <c r="D66" s="11"/>
      <c r="E66" s="11"/>
      <c r="F66" s="63"/>
      <c r="G66" s="11"/>
    </row>
    <row r="67" spans="1:7" ht="16.5" thickBot="1" x14ac:dyDescent="0.3">
      <c r="A67" s="15" t="s">
        <v>14</v>
      </c>
      <c r="B67" s="12"/>
      <c r="C67" s="11"/>
      <c r="D67" s="11"/>
      <c r="E67" s="11"/>
      <c r="F67" s="63"/>
      <c r="G67" s="11"/>
    </row>
    <row r="68" spans="1:7" ht="16.5" thickBot="1" x14ac:dyDescent="0.3">
      <c r="A68" s="15" t="s">
        <v>31</v>
      </c>
      <c r="B68" s="12" t="s">
        <v>32</v>
      </c>
      <c r="C68" s="11"/>
      <c r="D68" s="11"/>
      <c r="E68" s="11"/>
      <c r="F68" s="63">
        <f>SUM(F69:F71)</f>
        <v>0</v>
      </c>
      <c r="G68" s="11"/>
    </row>
    <row r="69" spans="1:7" ht="16.5" thickBot="1" x14ac:dyDescent="0.3">
      <c r="A69" s="15" t="s">
        <v>33</v>
      </c>
      <c r="B69" s="21"/>
      <c r="C69" s="11"/>
      <c r="D69" s="14"/>
      <c r="E69" s="14"/>
      <c r="F69" s="63">
        <f>E69*D69</f>
        <v>0</v>
      </c>
      <c r="G69" s="11"/>
    </row>
    <row r="70" spans="1:7" ht="16.5" thickBot="1" x14ac:dyDescent="0.3">
      <c r="A70" s="15" t="s">
        <v>34</v>
      </c>
      <c r="B70" s="12"/>
      <c r="C70" s="11"/>
      <c r="D70" s="11"/>
      <c r="E70" s="11"/>
      <c r="F70" s="63"/>
      <c r="G70" s="11"/>
    </row>
    <row r="71" spans="1:7" ht="16.5" thickBot="1" x14ac:dyDescent="0.3">
      <c r="A71" s="15" t="s">
        <v>14</v>
      </c>
      <c r="B71" s="12"/>
      <c r="C71" s="11"/>
      <c r="D71" s="11"/>
      <c r="E71" s="11"/>
      <c r="F71" s="63"/>
      <c r="G71" s="11"/>
    </row>
    <row r="72" spans="1:7" ht="16.5" thickBot="1" x14ac:dyDescent="0.3">
      <c r="A72" s="15" t="s">
        <v>53</v>
      </c>
      <c r="B72" s="10" t="s">
        <v>35</v>
      </c>
      <c r="C72" s="8"/>
      <c r="D72" s="11"/>
      <c r="E72" s="11"/>
      <c r="F72" s="11">
        <f>F29+F52+F56+F60+F68+F64</f>
        <v>350000</v>
      </c>
      <c r="G72" s="11"/>
    </row>
    <row r="73" spans="1:7" ht="3" customHeight="1" x14ac:dyDescent="0.25">
      <c r="A73" s="1"/>
    </row>
    <row r="74" spans="1:7" ht="18.75" hidden="1" x14ac:dyDescent="0.25">
      <c r="A74" s="75"/>
      <c r="B74" s="75"/>
      <c r="C74" s="75"/>
      <c r="D74" s="75"/>
      <c r="E74" s="75"/>
      <c r="F74" s="75"/>
      <c r="G74" s="75"/>
    </row>
    <row r="75" spans="1:7" ht="18.75" hidden="1" x14ac:dyDescent="0.25">
      <c r="A75" s="77"/>
      <c r="B75" s="77"/>
      <c r="C75" s="77"/>
      <c r="D75" s="77"/>
      <c r="E75" s="77"/>
      <c r="F75" s="77"/>
      <c r="G75" s="77"/>
    </row>
    <row r="76" spans="1:7" hidden="1" x14ac:dyDescent="0.25"/>
    <row r="77" spans="1:7" hidden="1" x14ac:dyDescent="0.25"/>
    <row r="78" spans="1:7" hidden="1" x14ac:dyDescent="0.25"/>
    <row r="79" spans="1:7" ht="27" hidden="1" customHeight="1" x14ac:dyDescent="0.25"/>
    <row r="80" spans="1:7" ht="25.5" hidden="1" customHeight="1" x14ac:dyDescent="0.25"/>
    <row r="81" spans="1:8" ht="30" hidden="1" customHeight="1" x14ac:dyDescent="0.25"/>
    <row r="82" spans="1:8" hidden="1" x14ac:dyDescent="0.25"/>
    <row r="83" spans="1:8" hidden="1" x14ac:dyDescent="0.25"/>
    <row r="84" spans="1:8" ht="15.75" hidden="1" x14ac:dyDescent="0.25">
      <c r="A84" s="25"/>
      <c r="B84" s="26"/>
      <c r="C84" s="25"/>
      <c r="D84" s="25"/>
      <c r="E84" s="25"/>
      <c r="F84" s="25"/>
      <c r="G84" s="25"/>
    </row>
    <row r="85" spans="1:8" ht="18.75" x14ac:dyDescent="0.25">
      <c r="A85" s="75" t="s">
        <v>106</v>
      </c>
      <c r="B85" s="75"/>
      <c r="C85" s="75"/>
      <c r="D85" s="75"/>
      <c r="E85" s="75"/>
      <c r="F85" s="75"/>
      <c r="G85" s="75"/>
      <c r="H85" s="24"/>
    </row>
    <row r="86" spans="1:8" ht="33" customHeight="1" x14ac:dyDescent="0.25">
      <c r="A86" s="69" t="s">
        <v>140</v>
      </c>
      <c r="B86" s="69"/>
      <c r="C86" s="69"/>
      <c r="D86" s="69"/>
      <c r="E86" s="69"/>
      <c r="F86" s="69"/>
      <c r="G86" s="69"/>
      <c r="H86" s="69"/>
    </row>
    <row r="87" spans="1:8" ht="20.25" customHeight="1" x14ac:dyDescent="0.3">
      <c r="A87" s="71" t="s">
        <v>141</v>
      </c>
      <c r="B87" s="72"/>
      <c r="C87" s="72"/>
      <c r="D87" s="72"/>
      <c r="E87" s="72"/>
      <c r="F87" s="72"/>
      <c r="G87" s="72"/>
      <c r="H87" s="72"/>
    </row>
    <row r="88" spans="1:8" ht="18.75" x14ac:dyDescent="0.25">
      <c r="A88" s="69" t="s">
        <v>127</v>
      </c>
      <c r="B88" s="69"/>
      <c r="C88" s="69"/>
      <c r="D88" s="69"/>
      <c r="E88" s="69"/>
      <c r="F88" s="69"/>
      <c r="G88" s="69"/>
      <c r="H88" s="69"/>
    </row>
    <row r="89" spans="1:8" ht="38.25" customHeight="1" x14ac:dyDescent="0.25">
      <c r="A89" s="69" t="s">
        <v>193</v>
      </c>
      <c r="B89" s="69"/>
      <c r="C89" s="69"/>
      <c r="D89" s="69"/>
      <c r="E89" s="69"/>
      <c r="F89" s="69"/>
      <c r="G89" s="69"/>
      <c r="H89" s="69"/>
    </row>
    <row r="90" spans="1:8" ht="18.75" x14ac:dyDescent="0.25">
      <c r="A90" s="69" t="s">
        <v>107</v>
      </c>
      <c r="B90" s="69"/>
      <c r="C90" s="69"/>
      <c r="D90" s="69"/>
      <c r="E90" s="69"/>
      <c r="F90" s="69"/>
      <c r="G90" s="69"/>
      <c r="H90" s="69"/>
    </row>
    <row r="91" spans="1:8" ht="28.5" customHeight="1" x14ac:dyDescent="0.25">
      <c r="A91" s="69" t="s">
        <v>184</v>
      </c>
      <c r="B91" s="69"/>
      <c r="C91" s="69"/>
      <c r="D91" s="69"/>
      <c r="E91" s="69"/>
      <c r="F91" s="69"/>
      <c r="G91" s="69"/>
      <c r="H91" s="69"/>
    </row>
    <row r="92" spans="1:8" ht="23.25" customHeight="1" x14ac:dyDescent="0.25">
      <c r="A92" s="69" t="s">
        <v>185</v>
      </c>
      <c r="B92" s="69"/>
      <c r="C92" s="69"/>
      <c r="D92" s="69"/>
      <c r="E92" s="69"/>
      <c r="F92" s="69"/>
      <c r="G92" s="69"/>
      <c r="H92" s="69"/>
    </row>
    <row r="93" spans="1:8" s="23" customFormat="1" ht="18.75" x14ac:dyDescent="0.25">
      <c r="A93" s="69" t="s">
        <v>108</v>
      </c>
      <c r="B93" s="69"/>
      <c r="C93" s="69"/>
      <c r="D93" s="69"/>
      <c r="E93" s="69"/>
      <c r="F93" s="69"/>
      <c r="G93" s="69"/>
      <c r="H93" s="69"/>
    </row>
    <row r="94" spans="1:8" ht="19.5" thickBot="1" x14ac:dyDescent="0.3">
      <c r="A94" s="70" t="s">
        <v>36</v>
      </c>
      <c r="B94" s="70"/>
      <c r="C94" s="70"/>
      <c r="D94" s="70"/>
      <c r="E94" s="70"/>
      <c r="F94" s="70"/>
      <c r="G94" s="70"/>
      <c r="H94" s="70"/>
    </row>
    <row r="95" spans="1:8" ht="62.25" customHeight="1" x14ac:dyDescent="0.25">
      <c r="A95" s="13" t="s">
        <v>2</v>
      </c>
      <c r="B95" s="78" t="s">
        <v>37</v>
      </c>
      <c r="C95" s="78" t="s">
        <v>38</v>
      </c>
      <c r="D95" s="78" t="s">
        <v>39</v>
      </c>
      <c r="E95" s="78" t="s">
        <v>40</v>
      </c>
      <c r="F95" s="78" t="s">
        <v>41</v>
      </c>
      <c r="G95" s="78" t="s">
        <v>42</v>
      </c>
      <c r="H95" s="78" t="s">
        <v>43</v>
      </c>
    </row>
    <row r="96" spans="1:8" ht="16.5" thickBot="1" x14ac:dyDescent="0.3">
      <c r="A96" s="15" t="s">
        <v>3</v>
      </c>
      <c r="B96" s="79"/>
      <c r="C96" s="79"/>
      <c r="D96" s="79"/>
      <c r="E96" s="79"/>
      <c r="F96" s="79"/>
      <c r="G96" s="79"/>
      <c r="H96" s="79"/>
    </row>
    <row r="97" spans="1:8" ht="16.5" thickBot="1" x14ac:dyDescent="0.3">
      <c r="A97" s="7" t="s">
        <v>10</v>
      </c>
      <c r="B97" s="44" t="s">
        <v>186</v>
      </c>
      <c r="C97" s="46" t="s">
        <v>188</v>
      </c>
      <c r="D97" s="61">
        <v>8</v>
      </c>
      <c r="E97" s="14">
        <v>10000</v>
      </c>
      <c r="F97" s="53">
        <f>D97*E97</f>
        <v>80000</v>
      </c>
      <c r="G97" s="14">
        <v>4000</v>
      </c>
      <c r="H97" s="53">
        <f>D97*G97</f>
        <v>32000</v>
      </c>
    </row>
    <row r="98" spans="1:8" ht="16.5" thickBot="1" x14ac:dyDescent="0.3">
      <c r="A98" s="7" t="s">
        <v>15</v>
      </c>
      <c r="B98" s="45" t="s">
        <v>187</v>
      </c>
      <c r="C98" s="46" t="s">
        <v>188</v>
      </c>
      <c r="D98" s="62">
        <v>36</v>
      </c>
      <c r="E98" s="14">
        <v>400</v>
      </c>
      <c r="F98" s="53">
        <f t="shared" ref="F98:F100" si="2">D98*E98</f>
        <v>14400</v>
      </c>
      <c r="G98" s="14"/>
      <c r="H98" s="53">
        <f t="shared" ref="H98:H100" si="3">D98*G98</f>
        <v>0</v>
      </c>
    </row>
    <row r="99" spans="1:8" ht="16.5" thickBot="1" x14ac:dyDescent="0.3">
      <c r="A99" s="7" t="s">
        <v>19</v>
      </c>
      <c r="B99" s="10"/>
      <c r="C99" s="14"/>
      <c r="D99" s="14"/>
      <c r="E99" s="14"/>
      <c r="F99" s="53">
        <f t="shared" si="2"/>
        <v>0</v>
      </c>
      <c r="G99" s="14"/>
      <c r="H99" s="53">
        <f t="shared" si="3"/>
        <v>0</v>
      </c>
    </row>
    <row r="100" spans="1:8" ht="16.5" thickBot="1" x14ac:dyDescent="0.3">
      <c r="A100" s="22" t="s">
        <v>14</v>
      </c>
      <c r="B100" s="10"/>
      <c r="C100" s="14"/>
      <c r="D100" s="14"/>
      <c r="E100" s="14"/>
      <c r="F100" s="53">
        <f t="shared" si="2"/>
        <v>0</v>
      </c>
      <c r="G100" s="14"/>
      <c r="H100" s="53">
        <f t="shared" si="3"/>
        <v>0</v>
      </c>
    </row>
    <row r="101" spans="1:8" ht="16.5" thickBot="1" x14ac:dyDescent="0.3">
      <c r="A101" s="22" t="s">
        <v>14</v>
      </c>
      <c r="B101" s="10" t="s">
        <v>44</v>
      </c>
      <c r="C101" s="11"/>
      <c r="D101" s="11"/>
      <c r="E101" s="11"/>
      <c r="F101" s="63">
        <f>SUM(F97:F100)</f>
        <v>94400</v>
      </c>
      <c r="G101" s="11"/>
      <c r="H101" s="63">
        <f>SUM(H97:H100)</f>
        <v>32000</v>
      </c>
    </row>
    <row r="102" spans="1:8" ht="18.75" x14ac:dyDescent="0.25">
      <c r="A102" s="17"/>
    </row>
    <row r="103" spans="1:8" ht="18.75" x14ac:dyDescent="0.25">
      <c r="A103" s="75" t="s">
        <v>110</v>
      </c>
      <c r="B103" s="75"/>
      <c r="C103" s="75"/>
    </row>
    <row r="104" spans="1:8" ht="19.5" thickBot="1" x14ac:dyDescent="0.3">
      <c r="A104" s="70" t="s">
        <v>45</v>
      </c>
      <c r="B104" s="70"/>
      <c r="C104" s="70"/>
    </row>
    <row r="105" spans="1:8" ht="15.75" x14ac:dyDescent="0.25">
      <c r="A105" s="13" t="s">
        <v>2</v>
      </c>
      <c r="B105" s="78" t="s">
        <v>4</v>
      </c>
      <c r="C105" s="78" t="s">
        <v>46</v>
      </c>
    </row>
    <row r="106" spans="1:8" ht="16.5" thickBot="1" x14ac:dyDescent="0.3">
      <c r="A106" s="15" t="s">
        <v>3</v>
      </c>
      <c r="B106" s="79"/>
      <c r="C106" s="79"/>
    </row>
    <row r="107" spans="1:8" ht="16.5" thickBot="1" x14ac:dyDescent="0.3">
      <c r="A107" s="5" t="s">
        <v>10</v>
      </c>
      <c r="B107" s="12" t="s">
        <v>47</v>
      </c>
      <c r="C107" s="60">
        <v>15000</v>
      </c>
    </row>
    <row r="108" spans="1:8" ht="16.5" thickBot="1" x14ac:dyDescent="0.3">
      <c r="A108" s="5" t="s">
        <v>15</v>
      </c>
      <c r="B108" s="12" t="s">
        <v>48</v>
      </c>
      <c r="C108" s="60">
        <v>2000</v>
      </c>
    </row>
    <row r="109" spans="1:8" ht="16.5" thickBot="1" x14ac:dyDescent="0.3">
      <c r="A109" s="5" t="s">
        <v>19</v>
      </c>
      <c r="B109" s="12" t="s">
        <v>49</v>
      </c>
      <c r="C109" s="60"/>
    </row>
    <row r="110" spans="1:8" ht="16.5" thickBot="1" x14ac:dyDescent="0.3">
      <c r="A110" s="5" t="s">
        <v>23</v>
      </c>
      <c r="B110" s="12" t="s">
        <v>50</v>
      </c>
      <c r="C110" s="60">
        <v>2000</v>
      </c>
    </row>
    <row r="111" spans="1:8" ht="16.5" thickBot="1" x14ac:dyDescent="0.3">
      <c r="A111" s="5" t="s">
        <v>27</v>
      </c>
      <c r="B111" s="12" t="s">
        <v>51</v>
      </c>
      <c r="C111" s="60"/>
    </row>
    <row r="112" spans="1:8" ht="36" customHeight="1" thickBot="1" x14ac:dyDescent="0.3">
      <c r="A112" s="5" t="s">
        <v>31</v>
      </c>
      <c r="B112" s="12" t="s">
        <v>52</v>
      </c>
      <c r="C112" s="60"/>
    </row>
    <row r="113" spans="1:15" ht="48" thickBot="1" x14ac:dyDescent="0.3">
      <c r="A113" s="5" t="s">
        <v>53</v>
      </c>
      <c r="B113" s="12" t="s">
        <v>54</v>
      </c>
      <c r="C113" s="60"/>
    </row>
    <row r="114" spans="1:15" ht="16.5" thickBot="1" x14ac:dyDescent="0.3">
      <c r="A114" s="5" t="s">
        <v>55</v>
      </c>
      <c r="B114" s="12" t="s">
        <v>56</v>
      </c>
      <c r="C114" s="60">
        <v>5664</v>
      </c>
    </row>
    <row r="115" spans="1:15" ht="16.5" thickBot="1" x14ac:dyDescent="0.3">
      <c r="A115" s="5" t="s">
        <v>14</v>
      </c>
      <c r="B115" s="12"/>
      <c r="C115" s="60"/>
    </row>
    <row r="116" spans="1:15" ht="16.5" thickBot="1" x14ac:dyDescent="0.3">
      <c r="A116" s="5" t="s">
        <v>14</v>
      </c>
      <c r="B116" s="12"/>
      <c r="C116" s="60"/>
    </row>
    <row r="117" spans="1:15" ht="16.5" thickBot="1" x14ac:dyDescent="0.3">
      <c r="A117" s="5" t="s">
        <v>14</v>
      </c>
      <c r="B117" s="12" t="s">
        <v>35</v>
      </c>
      <c r="C117" s="60">
        <f>C107+C108+C109+C110+C111+C112+C113+C114</f>
        <v>24664</v>
      </c>
    </row>
    <row r="118" spans="1:15" ht="18.75" x14ac:dyDescent="0.25">
      <c r="A118" s="1"/>
    </row>
    <row r="119" spans="1:15" ht="18.75" x14ac:dyDescent="0.25">
      <c r="A119" s="75" t="s">
        <v>109</v>
      </c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</row>
    <row r="120" spans="1:15" ht="18.75" x14ac:dyDescent="0.25">
      <c r="A120" s="75" t="s">
        <v>57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</row>
    <row r="121" spans="1:15" ht="19.5" thickBot="1" x14ac:dyDescent="0.3">
      <c r="A121" s="16" t="s">
        <v>58</v>
      </c>
    </row>
    <row r="122" spans="1:15" ht="49.5" customHeight="1" thickBot="1" x14ac:dyDescent="0.3">
      <c r="A122" s="47" t="s">
        <v>105</v>
      </c>
      <c r="B122" s="47" t="s">
        <v>59</v>
      </c>
      <c r="C122" s="48" t="s">
        <v>60</v>
      </c>
      <c r="D122" s="48" t="s">
        <v>61</v>
      </c>
      <c r="E122" s="48" t="s">
        <v>62</v>
      </c>
      <c r="F122" s="48" t="s">
        <v>63</v>
      </c>
      <c r="G122" s="48" t="s">
        <v>64</v>
      </c>
      <c r="H122" s="48" t="s">
        <v>65</v>
      </c>
      <c r="I122" s="48" t="s">
        <v>66</v>
      </c>
      <c r="J122" s="48" t="s">
        <v>67</v>
      </c>
      <c r="K122" s="48" t="s">
        <v>68</v>
      </c>
      <c r="L122" s="48" t="s">
        <v>69</v>
      </c>
      <c r="M122" s="48" t="s">
        <v>70</v>
      </c>
      <c r="N122" s="48" t="s">
        <v>71</v>
      </c>
      <c r="O122" s="48" t="s">
        <v>35</v>
      </c>
    </row>
    <row r="123" spans="1:15" ht="16.5" thickBot="1" x14ac:dyDescent="0.3">
      <c r="A123" s="47" t="s">
        <v>10</v>
      </c>
      <c r="B123" s="49" t="s">
        <v>72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</row>
    <row r="124" spans="1:15" ht="16.5" thickBot="1" x14ac:dyDescent="0.3">
      <c r="A124" s="50" t="s">
        <v>15</v>
      </c>
      <c r="B124" s="51" t="s">
        <v>73</v>
      </c>
      <c r="C124" s="52">
        <v>0.5</v>
      </c>
      <c r="D124" s="52">
        <v>0.7</v>
      </c>
      <c r="E124" s="52">
        <v>0.8</v>
      </c>
      <c r="F124" s="52">
        <v>0.9</v>
      </c>
      <c r="G124" s="52">
        <v>1</v>
      </c>
      <c r="H124" s="52">
        <v>1</v>
      </c>
      <c r="I124" s="52">
        <v>1</v>
      </c>
      <c r="J124" s="52">
        <v>1</v>
      </c>
      <c r="K124" s="52">
        <v>1</v>
      </c>
      <c r="L124" s="52">
        <v>1</v>
      </c>
      <c r="M124" s="52">
        <v>1</v>
      </c>
      <c r="N124" s="52">
        <v>1</v>
      </c>
      <c r="O124" s="53"/>
    </row>
    <row r="125" spans="1:15" ht="16.5" thickBot="1" x14ac:dyDescent="0.3">
      <c r="A125" s="50" t="s">
        <v>19</v>
      </c>
      <c r="B125" s="51" t="s">
        <v>74</v>
      </c>
      <c r="C125" s="53">
        <f>$F101*C124</f>
        <v>47200</v>
      </c>
      <c r="D125" s="53">
        <f t="shared" ref="D125:N125" si="4">$F101*D124</f>
        <v>66080</v>
      </c>
      <c r="E125" s="53">
        <f>$F101*E124</f>
        <v>75520</v>
      </c>
      <c r="F125" s="53">
        <f t="shared" si="4"/>
        <v>84960</v>
      </c>
      <c r="G125" s="53">
        <f t="shared" si="4"/>
        <v>94400</v>
      </c>
      <c r="H125" s="53">
        <f t="shared" si="4"/>
        <v>94400</v>
      </c>
      <c r="I125" s="53">
        <f t="shared" si="4"/>
        <v>94400</v>
      </c>
      <c r="J125" s="53">
        <f t="shared" si="4"/>
        <v>94400</v>
      </c>
      <c r="K125" s="53">
        <f t="shared" si="4"/>
        <v>94400</v>
      </c>
      <c r="L125" s="53">
        <f t="shared" si="4"/>
        <v>94400</v>
      </c>
      <c r="M125" s="53">
        <f t="shared" si="4"/>
        <v>94400</v>
      </c>
      <c r="N125" s="53">
        <f t="shared" si="4"/>
        <v>94400</v>
      </c>
      <c r="O125" s="53">
        <f>SUM(C125:N125)</f>
        <v>1028960</v>
      </c>
    </row>
    <row r="126" spans="1:15" ht="66.75" customHeight="1" thickBot="1" x14ac:dyDescent="0.3">
      <c r="A126" s="50" t="s">
        <v>23</v>
      </c>
      <c r="B126" s="51" t="s">
        <v>111</v>
      </c>
      <c r="C126" s="53">
        <f>SUM(C127:C130)</f>
        <v>35000</v>
      </c>
      <c r="D126" s="53">
        <f>SUM(D127:D130)</f>
        <v>41400</v>
      </c>
      <c r="E126" s="53">
        <f>SUM(E127:E130)</f>
        <v>44600</v>
      </c>
      <c r="F126" s="53">
        <f t="shared" ref="F126:N126" si="5">SUM(F127:F130)</f>
        <v>47800</v>
      </c>
      <c r="G126" s="53">
        <f t="shared" si="5"/>
        <v>51000</v>
      </c>
      <c r="H126" s="53">
        <f t="shared" si="5"/>
        <v>51000</v>
      </c>
      <c r="I126" s="53">
        <f t="shared" si="5"/>
        <v>51000</v>
      </c>
      <c r="J126" s="53">
        <f t="shared" si="5"/>
        <v>51000</v>
      </c>
      <c r="K126" s="53">
        <f t="shared" si="5"/>
        <v>51000</v>
      </c>
      <c r="L126" s="53">
        <f t="shared" si="5"/>
        <v>51000</v>
      </c>
      <c r="M126" s="53">
        <f t="shared" si="5"/>
        <v>51000</v>
      </c>
      <c r="N126" s="53">
        <f t="shared" si="5"/>
        <v>51000</v>
      </c>
      <c r="O126" s="53">
        <f>SUM(C126:N126)</f>
        <v>576800</v>
      </c>
    </row>
    <row r="127" spans="1:15" ht="16.5" thickBot="1" x14ac:dyDescent="0.3">
      <c r="A127" s="50" t="s">
        <v>25</v>
      </c>
      <c r="B127" s="51" t="s">
        <v>128</v>
      </c>
      <c r="C127" s="53">
        <f>C124*H101</f>
        <v>16000</v>
      </c>
      <c r="D127" s="53">
        <f>D124*H101</f>
        <v>22400</v>
      </c>
      <c r="E127" s="53">
        <f>E124*H101</f>
        <v>25600</v>
      </c>
      <c r="F127" s="53">
        <f>F124*H101</f>
        <v>28800</v>
      </c>
      <c r="G127" s="53">
        <f>G124*H101</f>
        <v>32000</v>
      </c>
      <c r="H127" s="53">
        <f>H124*H101</f>
        <v>32000</v>
      </c>
      <c r="I127" s="53">
        <f>I124*H101</f>
        <v>32000</v>
      </c>
      <c r="J127" s="53">
        <f>J124*H101</f>
        <v>32000</v>
      </c>
      <c r="K127" s="53">
        <f>K124*H101</f>
        <v>32000</v>
      </c>
      <c r="L127" s="53">
        <f>L124*H101</f>
        <v>32000</v>
      </c>
      <c r="M127" s="53">
        <f>M124*H101</f>
        <v>32000</v>
      </c>
      <c r="N127" s="53">
        <f>N124*H101</f>
        <v>32000</v>
      </c>
      <c r="O127" s="53">
        <f>SUM(C127:N127)</f>
        <v>348800</v>
      </c>
    </row>
    <row r="128" spans="1:15" ht="16.5" thickBot="1" x14ac:dyDescent="0.3">
      <c r="A128" s="50" t="s">
        <v>26</v>
      </c>
      <c r="B128" s="51" t="s">
        <v>131</v>
      </c>
      <c r="C128" s="53">
        <f>SUM(C107:C113)</f>
        <v>19000</v>
      </c>
      <c r="D128" s="53">
        <f>SUM(C107:C113)</f>
        <v>19000</v>
      </c>
      <c r="E128" s="53">
        <f>SUM(C107:C113)</f>
        <v>19000</v>
      </c>
      <c r="F128" s="53">
        <f>SUM(C107:C113)</f>
        <v>19000</v>
      </c>
      <c r="G128" s="53">
        <f>SUM(C107:C113)</f>
        <v>19000</v>
      </c>
      <c r="H128" s="53">
        <f>SUM(C107:C113)</f>
        <v>19000</v>
      </c>
      <c r="I128" s="53">
        <f>SUM(C107:C113)</f>
        <v>19000</v>
      </c>
      <c r="J128" s="53">
        <f>SUM(C107:C113)</f>
        <v>19000</v>
      </c>
      <c r="K128" s="53">
        <f>SUM(C107:C113)</f>
        <v>19000</v>
      </c>
      <c r="L128" s="53">
        <f>SUM(C107:C113)</f>
        <v>19000</v>
      </c>
      <c r="M128" s="53">
        <f>SUM(C107:C113)</f>
        <v>19000</v>
      </c>
      <c r="N128" s="53">
        <f>SUM(C107:C113)</f>
        <v>19000</v>
      </c>
      <c r="O128" s="53">
        <f>SUM(C128:N128)</f>
        <v>228000</v>
      </c>
    </row>
    <row r="129" spans="1:15" ht="16.5" thickBot="1" x14ac:dyDescent="0.3">
      <c r="A129" s="50"/>
      <c r="B129" s="51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</row>
    <row r="130" spans="1:15" ht="16.5" thickBot="1" x14ac:dyDescent="0.3">
      <c r="A130" s="50" t="s">
        <v>14</v>
      </c>
      <c r="B130" s="51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>
        <f t="shared" ref="O130:O131" si="6">SUM(C130:N130)</f>
        <v>0</v>
      </c>
    </row>
    <row r="131" spans="1:15" ht="16.5" thickBot="1" x14ac:dyDescent="0.3">
      <c r="A131" s="50" t="s">
        <v>27</v>
      </c>
      <c r="B131" s="51" t="s">
        <v>75</v>
      </c>
      <c r="C131" s="53">
        <f>C125-C126</f>
        <v>12200</v>
      </c>
      <c r="D131" s="53">
        <f>D125-D126</f>
        <v>24680</v>
      </c>
      <c r="E131" s="53">
        <f t="shared" ref="E131:N131" si="7">E125-E126</f>
        <v>30920</v>
      </c>
      <c r="F131" s="53">
        <f>F125-F126</f>
        <v>37160</v>
      </c>
      <c r="G131" s="53">
        <f t="shared" si="7"/>
        <v>43400</v>
      </c>
      <c r="H131" s="53">
        <f t="shared" si="7"/>
        <v>43400</v>
      </c>
      <c r="I131" s="53">
        <f t="shared" si="7"/>
        <v>43400</v>
      </c>
      <c r="J131" s="53">
        <f t="shared" si="7"/>
        <v>43400</v>
      </c>
      <c r="K131" s="53">
        <f t="shared" si="7"/>
        <v>43400</v>
      </c>
      <c r="L131" s="53">
        <f t="shared" si="7"/>
        <v>43400</v>
      </c>
      <c r="M131" s="53">
        <f t="shared" si="7"/>
        <v>43400</v>
      </c>
      <c r="N131" s="53">
        <f t="shared" si="7"/>
        <v>43400</v>
      </c>
      <c r="O131" s="53">
        <f t="shared" si="6"/>
        <v>452160</v>
      </c>
    </row>
    <row r="132" spans="1:15" ht="16.5" thickBot="1" x14ac:dyDescent="0.3">
      <c r="A132" s="50" t="s">
        <v>31</v>
      </c>
      <c r="B132" s="51" t="s">
        <v>76</v>
      </c>
      <c r="C132" s="53">
        <f>SUM(C133:C134)</f>
        <v>2832</v>
      </c>
      <c r="D132" s="53">
        <f>SUM(D133:D134)</f>
        <v>3964.7999999999997</v>
      </c>
      <c r="E132" s="53">
        <f t="shared" ref="E132:N132" si="8">SUM(E133:E134)</f>
        <v>4531.2</v>
      </c>
      <c r="F132" s="53">
        <f t="shared" si="8"/>
        <v>5097.5999999999995</v>
      </c>
      <c r="G132" s="53">
        <f>SUM(G133:G134)</f>
        <v>5664</v>
      </c>
      <c r="H132" s="53">
        <f t="shared" si="8"/>
        <v>5664</v>
      </c>
      <c r="I132" s="53">
        <f t="shared" si="8"/>
        <v>5664</v>
      </c>
      <c r="J132" s="53">
        <f t="shared" si="8"/>
        <v>5664</v>
      </c>
      <c r="K132" s="53">
        <f t="shared" si="8"/>
        <v>5664</v>
      </c>
      <c r="L132" s="53">
        <f t="shared" si="8"/>
        <v>5664</v>
      </c>
      <c r="M132" s="53">
        <f t="shared" si="8"/>
        <v>5664</v>
      </c>
      <c r="N132" s="53">
        <f t="shared" si="8"/>
        <v>5664</v>
      </c>
      <c r="O132" s="53">
        <f>SUM(C132:N132)</f>
        <v>61737.599999999999</v>
      </c>
    </row>
    <row r="133" spans="1:15" ht="33.75" thickBot="1" x14ac:dyDescent="0.3">
      <c r="A133" s="50"/>
      <c r="B133" s="54" t="s">
        <v>129</v>
      </c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>
        <f t="shared" ref="O133:O135" si="9">SUM(C133:N133)</f>
        <v>0</v>
      </c>
    </row>
    <row r="134" spans="1:15" ht="33.75" thickBot="1" x14ac:dyDescent="0.3">
      <c r="A134" s="50"/>
      <c r="B134" s="54" t="s">
        <v>130</v>
      </c>
      <c r="C134" s="47">
        <f>C125*0.06</f>
        <v>2832</v>
      </c>
      <c r="D134" s="47">
        <f t="shared" ref="D134:N134" si="10">D125*0.06</f>
        <v>3964.7999999999997</v>
      </c>
      <c r="E134" s="47">
        <f t="shared" si="10"/>
        <v>4531.2</v>
      </c>
      <c r="F134" s="47">
        <f>F125*0.06</f>
        <v>5097.5999999999995</v>
      </c>
      <c r="G134" s="47">
        <f t="shared" si="10"/>
        <v>5664</v>
      </c>
      <c r="H134" s="47">
        <f t="shared" si="10"/>
        <v>5664</v>
      </c>
      <c r="I134" s="47">
        <f t="shared" si="10"/>
        <v>5664</v>
      </c>
      <c r="J134" s="47">
        <f t="shared" si="10"/>
        <v>5664</v>
      </c>
      <c r="K134" s="47">
        <f t="shared" si="10"/>
        <v>5664</v>
      </c>
      <c r="L134" s="47">
        <f t="shared" si="10"/>
        <v>5664</v>
      </c>
      <c r="M134" s="47">
        <f t="shared" si="10"/>
        <v>5664</v>
      </c>
      <c r="N134" s="47">
        <f t="shared" si="10"/>
        <v>5664</v>
      </c>
      <c r="O134" s="47">
        <f t="shared" si="9"/>
        <v>61737.599999999999</v>
      </c>
    </row>
    <row r="135" spans="1:15" ht="16.5" thickBot="1" x14ac:dyDescent="0.3">
      <c r="A135" s="50" t="s">
        <v>53</v>
      </c>
      <c r="B135" s="49" t="s">
        <v>77</v>
      </c>
      <c r="C135" s="47">
        <f>C131-C132</f>
        <v>9368</v>
      </c>
      <c r="D135" s="47">
        <f t="shared" ref="D135:N135" si="11">D131-D132</f>
        <v>20715.2</v>
      </c>
      <c r="E135" s="47">
        <f>E131-E132</f>
        <v>26388.799999999999</v>
      </c>
      <c r="F135" s="47">
        <f t="shared" si="11"/>
        <v>32062.400000000001</v>
      </c>
      <c r="G135" s="47">
        <f t="shared" si="11"/>
        <v>37736</v>
      </c>
      <c r="H135" s="47">
        <f t="shared" si="11"/>
        <v>37736</v>
      </c>
      <c r="I135" s="47">
        <f t="shared" si="11"/>
        <v>37736</v>
      </c>
      <c r="J135" s="47">
        <f t="shared" si="11"/>
        <v>37736</v>
      </c>
      <c r="K135" s="47">
        <f t="shared" si="11"/>
        <v>37736</v>
      </c>
      <c r="L135" s="47">
        <f t="shared" si="11"/>
        <v>37736</v>
      </c>
      <c r="M135" s="47">
        <f t="shared" si="11"/>
        <v>37736</v>
      </c>
      <c r="N135" s="47">
        <f t="shared" si="11"/>
        <v>37736</v>
      </c>
      <c r="O135" s="47">
        <f t="shared" si="9"/>
        <v>390422.4</v>
      </c>
    </row>
    <row r="136" spans="1:15" ht="16.5" thickBot="1" x14ac:dyDescent="0.3">
      <c r="A136" s="84" t="s">
        <v>55</v>
      </c>
      <c r="B136" s="49" t="s">
        <v>78</v>
      </c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3">
        <f>D146/D142</f>
        <v>0.37943399160317215</v>
      </c>
    </row>
    <row r="137" spans="1:15" ht="16.5" thickBot="1" x14ac:dyDescent="0.3">
      <c r="A137" s="85"/>
      <c r="B137" s="55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3"/>
    </row>
    <row r="138" spans="1:15" ht="18.75" x14ac:dyDescent="0.25">
      <c r="A138" s="17"/>
    </row>
    <row r="139" spans="1:15" ht="18.75" x14ac:dyDescent="0.25">
      <c r="A139" s="75" t="s">
        <v>79</v>
      </c>
      <c r="B139" s="75"/>
      <c r="C139" s="75"/>
      <c r="D139" s="75"/>
      <c r="E139" s="75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9.5" thickBot="1" x14ac:dyDescent="0.3">
      <c r="A140" s="70" t="s">
        <v>80</v>
      </c>
      <c r="B140" s="70"/>
      <c r="C140" s="70"/>
      <c r="D140" s="70"/>
      <c r="E140" s="70"/>
    </row>
    <row r="141" spans="1:15" ht="48" thickBot="1" x14ac:dyDescent="0.3">
      <c r="A141" s="56" t="s">
        <v>105</v>
      </c>
      <c r="B141" s="53" t="s">
        <v>59</v>
      </c>
      <c r="C141" s="53" t="s">
        <v>81</v>
      </c>
      <c r="D141" s="53" t="s">
        <v>112</v>
      </c>
      <c r="E141" s="53" t="s">
        <v>82</v>
      </c>
    </row>
    <row r="142" spans="1:15" ht="16.5" thickBot="1" x14ac:dyDescent="0.3">
      <c r="A142" s="56" t="s">
        <v>10</v>
      </c>
      <c r="B142" s="57" t="s">
        <v>83</v>
      </c>
      <c r="C142" s="53" t="s">
        <v>84</v>
      </c>
      <c r="D142" s="58">
        <f>E142/12</f>
        <v>85746.666666666672</v>
      </c>
      <c r="E142" s="53">
        <f>O125</f>
        <v>1028960</v>
      </c>
    </row>
    <row r="143" spans="1:15" ht="32.25" thickBot="1" x14ac:dyDescent="0.3">
      <c r="A143" s="56" t="s">
        <v>15</v>
      </c>
      <c r="B143" s="57" t="s">
        <v>85</v>
      </c>
      <c r="C143" s="53" t="s">
        <v>84</v>
      </c>
      <c r="D143" s="58">
        <f>E143/12</f>
        <v>53211.466666666667</v>
      </c>
      <c r="E143" s="53">
        <f>E144+E145</f>
        <v>638537.6</v>
      </c>
    </row>
    <row r="144" spans="1:15" ht="16.5" thickBot="1" x14ac:dyDescent="0.3">
      <c r="A144" s="56" t="s">
        <v>19</v>
      </c>
      <c r="B144" s="57" t="s">
        <v>86</v>
      </c>
      <c r="C144" s="53" t="s">
        <v>84</v>
      </c>
      <c r="D144" s="58">
        <f>E144/12</f>
        <v>48066.666666666664</v>
      </c>
      <c r="E144" s="53">
        <f>O126</f>
        <v>576800</v>
      </c>
    </row>
    <row r="145" spans="1:15" ht="16.5" thickBot="1" x14ac:dyDescent="0.3">
      <c r="A145" s="56" t="s">
        <v>23</v>
      </c>
      <c r="B145" s="57" t="s">
        <v>56</v>
      </c>
      <c r="C145" s="53" t="s">
        <v>84</v>
      </c>
      <c r="D145" s="58">
        <f t="shared" ref="D145:D146" si="12">E145/12</f>
        <v>5144.8</v>
      </c>
      <c r="E145" s="53">
        <f>O132</f>
        <v>61737.599999999999</v>
      </c>
    </row>
    <row r="146" spans="1:15" ht="16.5" thickBot="1" x14ac:dyDescent="0.3">
      <c r="A146" s="56" t="s">
        <v>27</v>
      </c>
      <c r="B146" s="57" t="s">
        <v>87</v>
      </c>
      <c r="C146" s="53" t="s">
        <v>84</v>
      </c>
      <c r="D146" s="58">
        <f t="shared" si="12"/>
        <v>32535.200000000001</v>
      </c>
      <c r="E146" s="53">
        <f>E142-E144-E145</f>
        <v>390422.4</v>
      </c>
    </row>
    <row r="147" spans="1:15" ht="16.5" thickBot="1" x14ac:dyDescent="0.3">
      <c r="A147" s="56" t="s">
        <v>31</v>
      </c>
      <c r="B147" s="57" t="s">
        <v>88</v>
      </c>
      <c r="C147" s="53" t="s">
        <v>89</v>
      </c>
      <c r="D147" s="58" t="s">
        <v>132</v>
      </c>
      <c r="E147" s="58">
        <f>350000/E146*12</f>
        <v>10.75757948314441</v>
      </c>
    </row>
    <row r="148" spans="1:15" ht="32.25" thickBot="1" x14ac:dyDescent="0.3">
      <c r="A148" s="56" t="s">
        <v>53</v>
      </c>
      <c r="B148" s="57" t="s">
        <v>90</v>
      </c>
      <c r="C148" s="53" t="s">
        <v>91</v>
      </c>
      <c r="D148" s="53" t="s">
        <v>132</v>
      </c>
      <c r="E148" s="59">
        <f>D146/D142</f>
        <v>0.37943399160317215</v>
      </c>
    </row>
    <row r="149" spans="1:15" ht="19.5" thickBot="1" x14ac:dyDescent="0.3">
      <c r="A149" s="1"/>
    </row>
    <row r="150" spans="1:15" ht="18.75" x14ac:dyDescent="0.25">
      <c r="A150" s="75" t="s">
        <v>189</v>
      </c>
      <c r="B150" s="75"/>
      <c r="C150" s="75"/>
      <c r="D150" s="75"/>
      <c r="E150" s="75"/>
      <c r="F150" s="19"/>
      <c r="G150" s="19"/>
      <c r="H150" s="19"/>
      <c r="I150" s="19"/>
      <c r="J150" s="19"/>
      <c r="K150" s="19"/>
      <c r="L150" s="19"/>
      <c r="M150" s="19"/>
      <c r="N150" s="19"/>
      <c r="O150" s="19"/>
    </row>
    <row r="151" spans="1:15" ht="19.5" thickBot="1" x14ac:dyDescent="0.3">
      <c r="A151" s="70" t="s">
        <v>92</v>
      </c>
      <c r="B151" s="70"/>
      <c r="C151" s="70"/>
      <c r="D151" s="70"/>
    </row>
    <row r="152" spans="1:15" ht="62.25" customHeight="1" x14ac:dyDescent="0.25">
      <c r="A152" s="2" t="s">
        <v>2</v>
      </c>
      <c r="B152" s="80" t="s">
        <v>93</v>
      </c>
      <c r="C152" s="4" t="s">
        <v>8</v>
      </c>
      <c r="D152" s="80" t="s">
        <v>95</v>
      </c>
    </row>
    <row r="153" spans="1:15" ht="16.5" thickBot="1" x14ac:dyDescent="0.3">
      <c r="A153" s="3" t="s">
        <v>3</v>
      </c>
      <c r="B153" s="81"/>
      <c r="C153" s="6" t="s">
        <v>94</v>
      </c>
      <c r="D153" s="81"/>
    </row>
    <row r="154" spans="1:15" ht="180" customHeight="1" thickBot="1" x14ac:dyDescent="0.3">
      <c r="A154" s="3">
        <v>1</v>
      </c>
      <c r="B154" s="12" t="s">
        <v>96</v>
      </c>
      <c r="C154" s="60">
        <v>350000</v>
      </c>
      <c r="D154" s="60">
        <v>100</v>
      </c>
    </row>
    <row r="155" spans="1:15" ht="16.5" thickBot="1" x14ac:dyDescent="0.3">
      <c r="A155" s="3">
        <v>2</v>
      </c>
      <c r="B155" s="12" t="s">
        <v>97</v>
      </c>
      <c r="C155" s="60"/>
      <c r="D155" s="60"/>
    </row>
    <row r="156" spans="1:15" ht="32.25" thickBot="1" x14ac:dyDescent="0.3">
      <c r="A156" s="3">
        <v>3</v>
      </c>
      <c r="B156" s="12" t="s">
        <v>98</v>
      </c>
      <c r="C156" s="60"/>
      <c r="D156" s="60"/>
    </row>
    <row r="157" spans="1:15" ht="16.5" thickBot="1" x14ac:dyDescent="0.3">
      <c r="A157" s="5">
        <v>4</v>
      </c>
      <c r="B157" s="12" t="s">
        <v>35</v>
      </c>
      <c r="C157" s="60">
        <f>SUM(C154:C156)</f>
        <v>350000</v>
      </c>
      <c r="D157" s="60">
        <f>SUM(D154:D156)</f>
        <v>100</v>
      </c>
    </row>
    <row r="158" spans="1:15" ht="18.75" x14ac:dyDescent="0.25">
      <c r="A158" s="18"/>
    </row>
    <row r="159" spans="1:15" ht="18.75" x14ac:dyDescent="0.25">
      <c r="A159" s="75" t="s">
        <v>114</v>
      </c>
      <c r="B159" s="75"/>
      <c r="C159" s="75"/>
      <c r="D159" s="75"/>
    </row>
    <row r="160" spans="1:15" ht="19.5" thickBot="1" x14ac:dyDescent="0.3">
      <c r="A160" s="70" t="s">
        <v>99</v>
      </c>
      <c r="B160" s="70"/>
      <c r="C160" s="70"/>
    </row>
    <row r="161" spans="1:3" ht="78" customHeight="1" thickBot="1" x14ac:dyDescent="0.3">
      <c r="A161" s="7" t="s">
        <v>113</v>
      </c>
      <c r="B161" s="14" t="s">
        <v>100</v>
      </c>
      <c r="C161" s="14" t="s">
        <v>101</v>
      </c>
    </row>
    <row r="162" spans="1:3" ht="156.75" customHeight="1" thickBot="1" x14ac:dyDescent="0.3">
      <c r="A162" s="7" t="s">
        <v>10</v>
      </c>
      <c r="B162" s="14" t="str">
        <f>[1]Лист1!$A$183</f>
        <v>Низкое качество продукции</v>
      </c>
      <c r="C162" s="14" t="str">
        <f>[1]Лист1!$D$183</f>
        <v>Тщательный контроль качества на всех этапах производства.
     Использование только проверенных материалов и технологий.</v>
      </c>
    </row>
    <row r="163" spans="1:3" ht="147.75" customHeight="1" thickBot="1" x14ac:dyDescent="0.3">
      <c r="A163" s="7" t="s">
        <v>15</v>
      </c>
      <c r="B163" s="14" t="str">
        <f>[1]Лист1!$A$184</f>
        <v>Нехватка клиентов</v>
      </c>
      <c r="C163" s="10" t="str">
        <f>[1]Лист1!$D$184</f>
        <v>Активное продвижение продукции через интернет и оффлайн-каналы.
Участие в профильных выставках и ярмарках.</v>
      </c>
    </row>
    <row r="164" spans="1:3" ht="121.5" customHeight="1" thickBot="1" x14ac:dyDescent="0.3">
      <c r="A164" s="7" t="s">
        <v>19</v>
      </c>
      <c r="B164" s="14" t="str">
        <f>[1]Лист1!$A$185</f>
        <v>Высокая конкуренция</v>
      </c>
      <c r="C164" s="10" t="str">
        <f>[1]Лист1!$D$185</f>
        <v>Уникальные торговые предложения.
Высокий уровень сервиса и поддержки клиентов.</v>
      </c>
    </row>
    <row r="165" spans="1:3" ht="16.5" thickBot="1" x14ac:dyDescent="0.3">
      <c r="A165" s="7" t="s">
        <v>14</v>
      </c>
      <c r="B165" s="10"/>
      <c r="C165" s="10"/>
    </row>
    <row r="166" spans="1:3" ht="18.75" x14ac:dyDescent="0.25">
      <c r="A166" s="1"/>
    </row>
  </sheetData>
  <mergeCells count="74">
    <mergeCell ref="M136:M137"/>
    <mergeCell ref="N136:N137"/>
    <mergeCell ref="O136:O137"/>
    <mergeCell ref="A136:A137"/>
    <mergeCell ref="H136:H137"/>
    <mergeCell ref="I136:I137"/>
    <mergeCell ref="J136:J137"/>
    <mergeCell ref="K136:K137"/>
    <mergeCell ref="L136:L137"/>
    <mergeCell ref="C136:C137"/>
    <mergeCell ref="D136:D137"/>
    <mergeCell ref="E136:E137"/>
    <mergeCell ref="F136:F137"/>
    <mergeCell ref="G136:G137"/>
    <mergeCell ref="A151:D151"/>
    <mergeCell ref="A159:D159"/>
    <mergeCell ref="A160:C160"/>
    <mergeCell ref="A150:E150"/>
    <mergeCell ref="A139:E139"/>
    <mergeCell ref="A140:E140"/>
    <mergeCell ref="B152:B153"/>
    <mergeCell ref="D152:D153"/>
    <mergeCell ref="A120:O120"/>
    <mergeCell ref="A119:O119"/>
    <mergeCell ref="A103:C103"/>
    <mergeCell ref="A93:H93"/>
    <mergeCell ref="H95:H96"/>
    <mergeCell ref="D95:D96"/>
    <mergeCell ref="E95:E96"/>
    <mergeCell ref="F95:F96"/>
    <mergeCell ref="B105:B106"/>
    <mergeCell ref="C105:C106"/>
    <mergeCell ref="B95:B96"/>
    <mergeCell ref="C95:C96"/>
    <mergeCell ref="G95:G96"/>
    <mergeCell ref="A94:H94"/>
    <mergeCell ref="A1:G1"/>
    <mergeCell ref="A74:G74"/>
    <mergeCell ref="A75:G75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87:H87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85:G85"/>
    <mergeCell ref="A86:H86"/>
    <mergeCell ref="A88:H88"/>
    <mergeCell ref="A92:H92"/>
    <mergeCell ref="A91:H91"/>
    <mergeCell ref="A104:C104"/>
    <mergeCell ref="A90:H90"/>
    <mergeCell ref="A89:H89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2026-02-10T09:27:35Z</dcterms:modified>
</cp:coreProperties>
</file>