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B5E7C079-4E8E-4E0F-8AE4-AC189A021B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1" l="1"/>
  <c r="F136" i="1"/>
  <c r="F137" i="1"/>
  <c r="F138" i="1"/>
  <c r="F139" i="1"/>
  <c r="F140" i="1"/>
  <c r="F141" i="1"/>
  <c r="F142" i="1"/>
  <c r="H135" i="1"/>
  <c r="H136" i="1"/>
  <c r="H137" i="1"/>
  <c r="H138" i="1"/>
  <c r="H139" i="1"/>
  <c r="H140" i="1"/>
  <c r="H141" i="1"/>
  <c r="H142" i="1"/>
  <c r="H14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73" i="1"/>
  <c r="F102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16" i="1"/>
  <c r="N170" i="1"/>
  <c r="M170" i="1"/>
  <c r="L170" i="1"/>
  <c r="K170" i="1"/>
  <c r="J170" i="1"/>
  <c r="I170" i="1"/>
  <c r="H170" i="1"/>
  <c r="G170" i="1"/>
  <c r="F170" i="1"/>
  <c r="D170" i="1"/>
  <c r="E170" i="1"/>
  <c r="C170" i="1"/>
  <c r="D199" i="1"/>
  <c r="C199" i="1"/>
  <c r="O175" i="1"/>
  <c r="O170" i="1" l="1"/>
  <c r="O172" i="1" l="1"/>
  <c r="C159" i="1"/>
  <c r="F134" i="1"/>
  <c r="F143" i="1" s="1"/>
  <c r="H134" i="1"/>
  <c r="F115" i="1"/>
  <c r="F112" i="1"/>
  <c r="F111" i="1" s="1"/>
  <c r="F104" i="1"/>
  <c r="F105" i="1"/>
  <c r="F106" i="1"/>
  <c r="F107" i="1"/>
  <c r="F108" i="1"/>
  <c r="F109" i="1"/>
  <c r="F110" i="1"/>
  <c r="F30" i="1"/>
  <c r="F103" i="1" l="1"/>
  <c r="C169" i="1"/>
  <c r="C168" i="1" s="1"/>
  <c r="F29" i="1"/>
  <c r="E167" i="1"/>
  <c r="E176" i="1" s="1"/>
  <c r="C167" i="1" l="1"/>
  <c r="C176" i="1" s="1"/>
  <c r="G169" i="1"/>
  <c r="G168" i="1" s="1"/>
  <c r="J169" i="1"/>
  <c r="J168" i="1" s="1"/>
  <c r="K169" i="1"/>
  <c r="K168" i="1" s="1"/>
  <c r="D169" i="1"/>
  <c r="D168" i="1" s="1"/>
  <c r="E169" i="1"/>
  <c r="E168" i="1" s="1"/>
  <c r="E173" i="1" s="1"/>
  <c r="N169" i="1"/>
  <c r="N168" i="1" s="1"/>
  <c r="H169" i="1"/>
  <c r="H168" i="1" s="1"/>
  <c r="I169" i="1"/>
  <c r="I168" i="1" s="1"/>
  <c r="L169" i="1"/>
  <c r="L168" i="1" s="1"/>
  <c r="M169" i="1"/>
  <c r="M168" i="1" s="1"/>
  <c r="F169" i="1"/>
  <c r="F168" i="1" s="1"/>
  <c r="G167" i="1"/>
  <c r="F167" i="1"/>
  <c r="M167" i="1"/>
  <c r="K167" i="1"/>
  <c r="L167" i="1"/>
  <c r="N167" i="1"/>
  <c r="I167" i="1"/>
  <c r="I176" i="1" s="1"/>
  <c r="H167" i="1"/>
  <c r="J167" i="1"/>
  <c r="D167" i="1"/>
  <c r="E174" i="1"/>
  <c r="K176" i="1" l="1"/>
  <c r="K174" i="1" s="1"/>
  <c r="M176" i="1"/>
  <c r="M174" i="1" s="1"/>
  <c r="J176" i="1"/>
  <c r="J174" i="1" s="1"/>
  <c r="L176" i="1"/>
  <c r="L174" i="1" s="1"/>
  <c r="G176" i="1"/>
  <c r="G174" i="1" s="1"/>
  <c r="H176" i="1"/>
  <c r="H174" i="1" s="1"/>
  <c r="D176" i="1"/>
  <c r="D174" i="1" s="1"/>
  <c r="N176" i="1"/>
  <c r="N174" i="1" s="1"/>
  <c r="F176" i="1"/>
  <c r="F174" i="1" s="1"/>
  <c r="C173" i="1"/>
  <c r="N173" i="1"/>
  <c r="F173" i="1"/>
  <c r="O168" i="1"/>
  <c r="E186" i="1" s="1"/>
  <c r="O169" i="1"/>
  <c r="K173" i="1"/>
  <c r="D173" i="1"/>
  <c r="G173" i="1"/>
  <c r="M173" i="1"/>
  <c r="L173" i="1"/>
  <c r="J173" i="1"/>
  <c r="I174" i="1"/>
  <c r="I173" i="1"/>
  <c r="O167" i="1"/>
  <c r="E184" i="1" s="1"/>
  <c r="H173" i="1"/>
  <c r="E177" i="1"/>
  <c r="C174" i="1"/>
  <c r="D186" i="1" l="1"/>
  <c r="F177" i="1"/>
  <c r="J177" i="1"/>
  <c r="D177" i="1"/>
  <c r="D184" i="1"/>
  <c r="L177" i="1"/>
  <c r="M177" i="1"/>
  <c r="K177" i="1"/>
  <c r="N177" i="1"/>
  <c r="G177" i="1"/>
  <c r="H177" i="1"/>
  <c r="C177" i="1"/>
  <c r="I177" i="1"/>
  <c r="O176" i="1"/>
  <c r="O173" i="1"/>
  <c r="O174" i="1"/>
  <c r="E187" i="1" s="1"/>
  <c r="D187" i="1" s="1"/>
  <c r="E188" i="1" l="1"/>
  <c r="E189" i="1" s="1"/>
  <c r="E185" i="1"/>
  <c r="O177" i="1"/>
  <c r="D188" i="1" l="1"/>
  <c r="E190" i="1" s="1"/>
  <c r="D185" i="1"/>
  <c r="O178" i="1" l="1"/>
  <c r="F72" i="1"/>
  <c r="F119" i="1" s="1"/>
</calcChain>
</file>

<file path=xl/sharedStrings.xml><?xml version="1.0" encoding="utf-8"?>
<sst xmlns="http://schemas.openxmlformats.org/spreadsheetml/2006/main" count="411" uniqueCount="297">
  <si>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</si>
  <si>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</si>
  <si>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</si>
  <si>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</si>
  <si>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</si>
  <si>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</si>
  <si>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</si>
  <si>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</si>
  <si>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</si>
  <si>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</si>
  <si>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</si>
  <si>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</si>
  <si>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</si>
  <si>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</si>
  <si>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</si>
  <si>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</si>
  <si>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</si>
  <si>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</si>
  <si>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</si>
  <si>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</si>
  <si>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</si>
  <si>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</si>
  <si>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</si>
  <si>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</si>
  <si>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</si>
  <si>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</si>
  <si>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</si>
  <si>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</si>
  <si>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</si>
  <si>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</si>
  <si>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</si>
  <si>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</si>
  <si>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</si>
  <si>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</si>
  <si>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</si>
  <si>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</si>
  <si>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</si>
  <si>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</si>
  <si>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</si>
  <si>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</si>
  <si>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</si>
  <si>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</si>
  <si>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</si>
  <si>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</si>
  <si>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</si>
  <si>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</si>
  <si>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</si>
  <si>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</si>
  <si>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</si>
  <si>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</si>
  <si>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</si>
  <si>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</si>
  <si>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</si>
  <si>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</si>
  <si>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</si>
  <si>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</si>
  <si>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</si>
  <si>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</si>
  <si>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</si>
  <si>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</si>
  <si>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</si>
  <si>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</si>
  <si>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</si>
  <si>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</si>
  <si>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</si>
  <si>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</si>
  <si>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</si>
  <si>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</si>
  <si>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</si>
  <si>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</si>
  <si>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</si>
  <si>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</si>
  <si>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</si>
  <si>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</si>
  <si>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</si>
  <si>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</si>
  <si>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</si>
  <si>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</si>
  <si>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</si>
  <si>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</si>
  <si>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</si>
  <si>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</si>
  <si>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</si>
  <si>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</si>
  <si>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</si>
  <si>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</si>
  <si>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</si>
  <si>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</si>
  <si>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</si>
  <si>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</si>
  <si>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</si>
  <si>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</si>
  <si>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</si>
  <si>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</si>
  <si>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</si>
  <si>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</si>
  <si>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</si>
  <si>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</si>
  <si>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</si>
  <si>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</si>
  <si>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</si>
  <si>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</si>
  <si>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</si>
  <si>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</si>
  <si>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</si>
  <si>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</si>
  <si>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</si>
  <si>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</si>
  <si>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</si>
  <si>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</si>
  <si>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</si>
  <si>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</si>
  <si>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</si>
  <si>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</si>
  <si>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</si>
  <si>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</si>
  <si>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</si>
  <si>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</si>
  <si>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</si>
  <si>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</si>
  <si>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2.8.Наемные сотрудники (с указанием количества, их должности, оклада и месяца приема)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</si>
  <si>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</si>
  <si>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</si>
  <si>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</si>
  <si>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</si>
  <si>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</si>
  <si>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</si>
  <si>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</si>
  <si>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</si>
  <si>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2.3.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</si>
  <si>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</si>
  <si>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</si>
  <si>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</si>
  <si>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</si>
  <si>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</si>
  <si>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</si>
  <si>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</si>
  <si>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</si>
  <si>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</si>
  <si>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</si>
  <si>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</si>
  <si>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</si>
  <si>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</si>
  <si>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</si>
  <si>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</si>
  <si>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</si>
  <si>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</si>
  <si>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</si>
  <si>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</si>
  <si>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</si>
  <si>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</si>
  <si>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</si>
  <si>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</si>
  <si>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</si>
  <si>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</si>
  <si>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</si>
  <si>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</si>
  <si>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</si>
  <si>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</si>
  <si>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</si>
  <si>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</si>
  <si>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</si>
  <si>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</si>
  <si>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</si>
  <si>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</si>
  <si>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УШМ Макита 115мм 9554HN710Вт (Б/У)</t>
  </si>
  <si>
    <t>Ленточная шлифмашина Макита 76x457 9910/650Вт (Б/У)</t>
  </si>
  <si>
    <t>Перфоратор Макита H5201C (Б/У)</t>
  </si>
  <si>
    <t>Обжимные клещи VALTEC</t>
  </si>
  <si>
    <t>УШМ Макита 230мм GA9050 2000Вт</t>
  </si>
  <si>
    <t>Миксер ЗХБР МP-1050-1 (Б/У)</t>
  </si>
  <si>
    <t>Краскопульт BOSCH PFS65 (Б/У)</t>
  </si>
  <si>
    <t>Шуруповерт Союз ДШС-3312 (Б/У)</t>
  </si>
  <si>
    <t>Клупп электрический Резьбовой (Б/У)</t>
  </si>
  <si>
    <t>Бензопила STIHL MS 180 (Б/У)</t>
  </si>
  <si>
    <t>Циркулярная пила ЗУБР  (Б/У)</t>
  </si>
  <si>
    <t>Электрорубанок BOSCH (Б/У)</t>
  </si>
  <si>
    <t>Электролобзик BOSCH PST 800 PEL (Б/У)</t>
  </si>
  <si>
    <t>Торцовоная пила Felisatti S254/1800Вт (Б/У)</t>
  </si>
  <si>
    <t xml:space="preserve">Перфоратор ЗУБР ЗП-24-750К профессионал </t>
  </si>
  <si>
    <t>Плиткорез электрический ЗУБР ЗЭП-1100С (Б/У)</t>
  </si>
  <si>
    <t>Клупп DEXX-1</t>
  </si>
  <si>
    <t>Сварочный аппарат инверторного типа (Б/У)</t>
  </si>
  <si>
    <t>Миксер ЗУБР-ЗМР-12003-1 (Б/У)</t>
  </si>
  <si>
    <t>Ключ KRAFTOL Panzer-S №2</t>
  </si>
  <si>
    <t>Ключ разводной STAREX максимальная ширина 350мм</t>
  </si>
  <si>
    <t>Ключ разводной STAREX максимальная 300мм</t>
  </si>
  <si>
    <t>Ключ разводной STAREX максимальная 250мм</t>
  </si>
  <si>
    <t xml:space="preserve">Плоскогубцы </t>
  </si>
  <si>
    <t xml:space="preserve">Клещи переставные универсальные </t>
  </si>
  <si>
    <t>Рулетка 5 м</t>
  </si>
  <si>
    <t>Рулетка 10 м</t>
  </si>
  <si>
    <t>Пистолет для герметиков</t>
  </si>
  <si>
    <t>Кувалда колун MATRIX</t>
  </si>
  <si>
    <t>Кирка MATRIX 900мм</t>
  </si>
  <si>
    <t>Уровень строительный рельс 500мм</t>
  </si>
  <si>
    <t xml:space="preserve">Струпцины быстрозажимные </t>
  </si>
  <si>
    <t>Удлинитель электрический 10м ПВС 1,5x2</t>
  </si>
  <si>
    <t xml:space="preserve">Стремянка 5 ступеней </t>
  </si>
  <si>
    <t>Ножовка по дереву BANCO PROFCut</t>
  </si>
  <si>
    <t>Рулетка лазерная STURM длина 1040</t>
  </si>
  <si>
    <t>Мультиметр</t>
  </si>
  <si>
    <t>Маска сварочная хамелеон</t>
  </si>
  <si>
    <t>Набор отверток</t>
  </si>
  <si>
    <t>Молоток</t>
  </si>
  <si>
    <t>Эталон, Все инструменты, Ozon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</si>
  <si>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</si>
  <si>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</si>
  <si>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</si>
  <si>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</si>
  <si>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</si>
  <si>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</si>
  <si>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</si>
  <si>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</si>
  <si>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</si>
  <si>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</si>
  <si>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</si>
  <si>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</si>
  <si>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</si>
  <si>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</si>
  <si>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</si>
  <si>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</si>
  <si>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</si>
  <si>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</si>
  <si>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</si>
  <si>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</si>
  <si>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</si>
  <si>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</si>
  <si>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</si>
  <si>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</si>
  <si>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2.28.</t>
  </si>
  <si>
    <t>2.29.</t>
  </si>
  <si>
    <t>БурSDS-max пробойный диам 40 дл 500мм</t>
  </si>
  <si>
    <t>БурSDS-max пробойный диам 32 дл 800мм</t>
  </si>
  <si>
    <t>БурSDS-max пробойный диам 32 дл 400мм</t>
  </si>
  <si>
    <t>БурSDS-max пробойный диам 20 дл 600мм</t>
  </si>
  <si>
    <t>БурSDS-max пробойный диам 12 дл 400мм</t>
  </si>
  <si>
    <t>Пика SDS-max 400мм</t>
  </si>
  <si>
    <t>Бур SDS-plus диам 20 дл 500мм</t>
  </si>
  <si>
    <t>Бур SDS-plus диам 10 дл 300мм</t>
  </si>
  <si>
    <t>Бур SDS-plus диам 10 дл 400мм</t>
  </si>
  <si>
    <t>Бур SDS-plus диам 10 дл 500мм</t>
  </si>
  <si>
    <t>Бур SDS-plusдиам 18 дл 150мм</t>
  </si>
  <si>
    <t>Бур SDS-plusдиам 8 дл 100/160мм</t>
  </si>
  <si>
    <t>Бур SDS-plusдиам 8 дл 50/110мм</t>
  </si>
  <si>
    <t>Бур SDS-plusдиам 6 дл 100/160мм</t>
  </si>
  <si>
    <t>Бур SDS-plusдиам 6 дл 50/110мм</t>
  </si>
  <si>
    <t>Насадка для миксера ЗУБР ЗМР-12003-1для тяжелый растворов)</t>
  </si>
  <si>
    <t>Диск алмазный по бетону 230</t>
  </si>
  <si>
    <t>Диск отрезной по металлу LUGAABRASIV 125x1,2x22,23</t>
  </si>
  <si>
    <t>Лента для шлифмашины макита 9910</t>
  </si>
  <si>
    <t>Диск алмазный шлифовальный Startbuy125</t>
  </si>
  <si>
    <t>Диск лепестковый зачистной 125</t>
  </si>
  <si>
    <t xml:space="preserve">Щетка для УШМ чашеобразная металл </t>
  </si>
  <si>
    <t>Диск на циркулярную пилу ЗУБР ЗПД-1300</t>
  </si>
  <si>
    <t>Цепь на бензопилу STIHLMS 180</t>
  </si>
  <si>
    <t>Биты торсионные магнитные PH2x50мм (набор)</t>
  </si>
  <si>
    <t>Биты с торцевой головкой набор для шуруповерта (набор)</t>
  </si>
  <si>
    <t>Биты для шуруповерта с магнитным наконечником PH2x150мм</t>
  </si>
  <si>
    <t xml:space="preserve">Очки строительные защитные </t>
  </si>
  <si>
    <t>Лестница алюминиевая 3-секционная ВИХРЬ</t>
  </si>
  <si>
    <t>Кровельные работы</t>
  </si>
  <si>
    <t>Разводка ХВС и ГВС, канализация</t>
  </si>
  <si>
    <t>Установка сан. Тех. Оборудования</t>
  </si>
  <si>
    <t>Отделочные работы</t>
  </si>
  <si>
    <t>Сварные работы</t>
  </si>
  <si>
    <t>Установка заборов</t>
  </si>
  <si>
    <t>Электромонтажные работы</t>
  </si>
  <si>
    <t>Заливка фундаментов</t>
  </si>
  <si>
    <t>Внешняя отделка домов</t>
  </si>
  <si>
    <t>м.кв.</t>
  </si>
  <si>
    <t>м.м.</t>
  </si>
  <si>
    <t>шт.</t>
  </si>
  <si>
    <t>м.п.</t>
  </si>
  <si>
    <t>п.м.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</si>
  <si>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</si>
  <si>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Липецкая область</t>
    </r>
  </si>
  <si>
    <r>
      <t>2.9.Опыт и достижения в планируемой деятельности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</si>
  <si>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</si>
  <si>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</si>
  <si>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 xml:space="preserve">3.2. Местоположение целевой аудитории (субъект РФ, населенный пункт)  </t>
    </r>
    <r>
      <rPr>
        <sz val="14"/>
        <color theme="1"/>
        <rFont val="Times New Roman"/>
        <family val="1"/>
        <charset val="204"/>
      </rPr>
      <t>Липецкая область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</si>
  <si>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Интернет площадки, SMM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</si>
  <si>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население города Липецк и Липецкая область</t>
    </r>
  </si>
  <si>
    <t>Задержки в выполнении работ</t>
  </si>
  <si>
    <t>Рост цен на материалы</t>
  </si>
  <si>
    <t>Тщательное планирование и контроль выполнения проектов, регулярное обновление графиков работ, оперативное реагирование на возможные проблемы.</t>
  </si>
  <si>
    <t>Рациональное управление запасами, поиск альтернативных поставщиков, заключение долгосрочных контрактов на поставку материалов.</t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</si>
  <si>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Ремонт квартир и частных домов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</si>
  <si>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</si>
  <si>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1 месяц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</si>
  <si>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</si>
  <si>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 xml:space="preserve">Анализ рынка и конкурентов </t>
    </r>
    <r>
      <rPr>
        <sz val="14"/>
        <color theme="1"/>
        <rFont val="Times New Roman"/>
        <family val="1"/>
        <charset val="204"/>
      </rPr>
      <t xml:space="preserve"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
1. Владельцы квартир и частных домов, желающие провести ремонт или реконструкцию своего жилья.
2. Архитекторы, дизайнеры интерьера и другие профессионалы, ищущие надежного подрядчика для реализации своих проектов.
3. Компании и организации, нуждающиеся в ремонте и обновлении офисных помещений.
4. Люди, планирующие продажу или аренду недвижимости и желающие улучшить ее внешний вид и состояние. Анализ целевой аудитории позволит выявить ключевые потребности и предпочтения клиентов, а также адаптировать маркетинговые стратегии и услуги под их ожидания. 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</si>
  <si>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Ремонт квартир и частных домов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</si>
  <si>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 xml:space="preserve">**Цели:**
 1. Создание успешного и прибыльного бизнеса в сфере ремонта жилых помещений.
2. Удовлетворение потребностей клиентов в высококачественных услугах по ремонту и реконструкции жилых объектов.
3. Установление прочной репутации на рынке ремонтно-строительных услуг.
4. Увеличение объема клиентской базы и расширение географии деятельности.
5. Максимизация прибыли и обеспечение устойчивого финансового роста.
 **Задачи:**
 1. Изучение рынка ремонтно-строительных услуг: анализ спроса, конкурентной среды, ценовой политики и предпочтений потенциальных клиентов.
2. Разработка эффективной маркетинговой стратегии: определение целевой аудитории, выбор каналов продвижения, создание уникального бренда.
3. Обеспечение высокого качества услуг: контроль качества материалов и выполненных работ.
4. Оптимизация бизнес-процессов: разработка эффективных систем управления заказами, снабжения и учета, автоматизация рабочих процессов.
5. Финансовое планирование и управление: разработка бюджета, контроль затрат, оптимизация доходов и расходов, обеспечение финансовой устойчивости.
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</si>
  <si>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</si>
  <si>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
</t>
    </r>
    <r>
      <rPr>
        <sz val="14"/>
        <color theme="1"/>
        <rFont val="Times New Roman"/>
        <family val="1"/>
        <charset val="204"/>
      </rPr>
      <t>1. **Качество и профессионализм**
2. **Индивидуальный подход**: Понимание потребностей каждого клиента и разработка уникальных решений под его конкретные требования.
3. **Собственные ресурсы**: Наличие собственного парка оборудования, складских помещений и материалов, обеспечивающих гибкость и оперативность в работе.
4. **Репутация и доверие**: Построение прочной репутации на рынке и надежные отзывы клиентов, которые способствуют привлечению новых заказов.
5. **Инновации и технологии**: Внедрение новых технологий и методов работы для улучшения эффективности и качества услуг.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</si>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</sst>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16" fontId="5" fillId="0" borderId="11" xfId="0" applyNumberFormat="1" applyFont="1" applyBorder="1" applyAlignment="1">
      <alignment horizontal="center" vertical="center" wrapText="1"/>
    </xf>
    <xf numFmtId="17" fontId="5" fillId="0" borderId="1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justify" vertical="center"/>
    </xf>
    <xf numFmtId="0" fontId="5" fillId="2" borderId="9" xfId="0" applyFont="1" applyFill="1" applyBorder="1" applyAlignment="1">
      <alignment horizontal="right" vertical="center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7" xfId="0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9" fontId="5" fillId="2" borderId="2" xfId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8"/>
  <sheetViews>
    <sheetView tabSelected="1" topLeftCell="A16" zoomScaleNormal="100" workbookViewId="0">
      <selection activeCell="A16" sqref="A16:G16"/>
    </sheetView>
  </sheetViews>
  <sheetFormatPr defaultRowHeight="15" x14ac:dyDescent="0.25"/>
  <cols>
    <col min="1" max="1" width="6.85546875" customWidth="1"/>
    <col min="2" max="2" width="36.42578125" customWidth="1"/>
    <col min="3" max="3" width="19.140625" customWidth="1"/>
    <col min="4" max="4" width="11.85546875" customWidth="1"/>
    <col min="5" max="5" width="10" customWidth="1"/>
    <col min="6" max="6" width="10.42578125" customWidth="1"/>
    <col min="7" max="7" width="19.140625" customWidth="1"/>
    <col min="8" max="8" width="10.5703125" customWidth="1"/>
    <col min="10" max="10" width="11.140625" customWidth="1"/>
    <col min="15" max="15" width="11" customWidth="1"/>
  </cols>
  <sheetData>
    <row r="1" spans="1:7" ht="18.75" x14ac:dyDescent="0.25">
      <c r="A1" s="97" t="s">
        <v>0</v>
      </c>
      <c r="B1" s="97"/>
      <c r="C1" s="97"/>
      <c r="D1" s="97"/>
      <c r="E1" s="97"/>
      <c r="F1" s="97"/>
      <c r="G1" s="97"/>
    </row>
    <row r="2" spans="1:7" ht="18.75" customHeight="1" x14ac:dyDescent="0.3">
      <c r="A2" s="87" t="s">
        <v>100</v>
      </c>
      <c r="B2" s="87"/>
      <c r="C2" s="87"/>
      <c r="D2" s="87"/>
      <c r="E2" s="87"/>
      <c r="F2" s="87"/>
      <c r="G2" s="87"/>
    </row>
    <row r="3" spans="1:7" ht="19.5" customHeight="1" x14ac:dyDescent="0.3">
      <c r="A3" s="96" t="s">
        <v>275</v>
      </c>
      <c r="B3" s="96"/>
      <c r="C3" s="96"/>
      <c r="D3" s="96"/>
      <c r="E3" s="96"/>
      <c r="F3" s="96"/>
      <c r="G3" s="96"/>
    </row>
    <row r="4" spans="1:7" ht="18.75" customHeight="1" x14ac:dyDescent="0.3">
      <c r="A4" s="96" t="s">
        <v>112</v>
      </c>
      <c r="B4" s="96"/>
      <c r="C4" s="96"/>
      <c r="D4" s="96"/>
      <c r="E4" s="96"/>
      <c r="F4" s="96"/>
      <c r="G4" s="96"/>
    </row>
    <row r="5" spans="1:7" ht="21" customHeight="1" x14ac:dyDescent="0.3">
      <c r="A5" s="96" t="s">
        <v>276</v>
      </c>
      <c r="B5" s="96"/>
      <c r="C5" s="96"/>
      <c r="D5" s="96"/>
      <c r="E5" s="96"/>
      <c r="F5" s="96"/>
      <c r="G5" s="96"/>
    </row>
    <row r="6" spans="1:7" s="21" customFormat="1" ht="18.75" customHeight="1" x14ac:dyDescent="0.3">
      <c r="A6" s="96" t="s">
        <v>113</v>
      </c>
      <c r="B6" s="96"/>
      <c r="C6" s="96"/>
      <c r="D6" s="96"/>
      <c r="E6" s="96"/>
      <c r="F6" s="96"/>
      <c r="G6" s="96"/>
    </row>
    <row r="7" spans="1:7" ht="22.5" customHeight="1" x14ac:dyDescent="0.3">
      <c r="A7" s="96" t="s">
        <v>114</v>
      </c>
      <c r="B7" s="96"/>
      <c r="C7" s="96"/>
      <c r="D7" s="96"/>
      <c r="E7" s="96"/>
      <c r="F7" s="96"/>
      <c r="G7" s="96"/>
    </row>
    <row r="8" spans="1:7" ht="42.75" customHeight="1" x14ac:dyDescent="0.3">
      <c r="A8" s="96" t="s">
        <v>115</v>
      </c>
      <c r="B8" s="96"/>
      <c r="C8" s="96"/>
      <c r="D8" s="96"/>
      <c r="E8" s="96"/>
      <c r="F8" s="96"/>
      <c r="G8" s="96"/>
    </row>
    <row r="9" spans="1:7" ht="41.25" customHeight="1" x14ac:dyDescent="0.3">
      <c r="A9" s="96" t="s">
        <v>116</v>
      </c>
      <c r="B9" s="96"/>
      <c r="C9" s="96"/>
      <c r="D9" s="96"/>
      <c r="E9" s="96"/>
      <c r="F9" s="96"/>
      <c r="G9" s="96"/>
    </row>
    <row r="10" spans="1:7" ht="42.75" customHeight="1" x14ac:dyDescent="0.3">
      <c r="A10" s="87" t="s">
        <v>117</v>
      </c>
      <c r="B10" s="87"/>
      <c r="C10" s="87"/>
      <c r="D10" s="87"/>
      <c r="E10" s="87"/>
      <c r="F10" s="87"/>
      <c r="G10" s="87"/>
    </row>
    <row r="11" spans="1:7" ht="29.25" customHeight="1" x14ac:dyDescent="0.3">
      <c r="A11" s="87" t="s">
        <v>118</v>
      </c>
      <c r="B11" s="87"/>
      <c r="C11" s="87"/>
      <c r="D11" s="87"/>
      <c r="E11" s="87"/>
      <c r="F11" s="87"/>
      <c r="G11" s="87"/>
    </row>
    <row r="12" spans="1:7" ht="18.75" customHeight="1" x14ac:dyDescent="0.3">
      <c r="A12" s="87" t="s">
        <v>101</v>
      </c>
      <c r="B12" s="87"/>
      <c r="C12" s="87"/>
      <c r="D12" s="87"/>
      <c r="E12" s="87"/>
      <c r="F12" s="87"/>
      <c r="G12" s="87"/>
    </row>
    <row r="13" spans="1:7" ht="24" customHeight="1" x14ac:dyDescent="0.3">
      <c r="A13" s="87" t="s">
        <v>287</v>
      </c>
      <c r="B13" s="87"/>
      <c r="C13" s="87"/>
      <c r="D13" s="87"/>
      <c r="E13" s="87"/>
      <c r="F13" s="87"/>
      <c r="G13" s="87"/>
    </row>
    <row r="14" spans="1:7" ht="342" customHeight="1" x14ac:dyDescent="0.3">
      <c r="A14" s="87" t="s">
        <v>293</v>
      </c>
      <c r="B14" s="87"/>
      <c r="C14" s="87"/>
      <c r="D14" s="87"/>
      <c r="E14" s="87"/>
      <c r="F14" s="87"/>
      <c r="G14" s="87"/>
    </row>
    <row r="15" spans="1:7" ht="27" customHeight="1" x14ac:dyDescent="0.3">
      <c r="A15" s="87" t="s">
        <v>292</v>
      </c>
      <c r="B15" s="87"/>
      <c r="C15" s="87"/>
      <c r="D15" s="87"/>
      <c r="E15" s="87"/>
      <c r="F15" s="87"/>
      <c r="G15" s="87"/>
    </row>
    <row r="16" spans="1:7" ht="42" customHeight="1" x14ac:dyDescent="0.3">
      <c r="A16" s="87" t="s">
        <v>296</v>
      </c>
      <c r="B16" s="87"/>
      <c r="C16" s="87"/>
      <c r="D16" s="87"/>
      <c r="E16" s="87"/>
      <c r="F16" s="87"/>
      <c r="G16" s="87"/>
    </row>
    <row r="17" spans="1:11" ht="42.75" customHeight="1" x14ac:dyDescent="0.3">
      <c r="A17" s="87" t="s">
        <v>294</v>
      </c>
      <c r="B17" s="87"/>
      <c r="C17" s="87"/>
      <c r="D17" s="87"/>
      <c r="E17" s="87"/>
      <c r="F17" s="87"/>
      <c r="G17" s="87"/>
    </row>
    <row r="18" spans="1:11" ht="54.75" customHeight="1" x14ac:dyDescent="0.3">
      <c r="A18" s="87" t="s">
        <v>290</v>
      </c>
      <c r="B18" s="87"/>
      <c r="C18" s="87"/>
      <c r="D18" s="87"/>
      <c r="E18" s="87"/>
      <c r="F18" s="87"/>
      <c r="G18" s="87"/>
    </row>
    <row r="19" spans="1:11" ht="24.75" customHeight="1" x14ac:dyDescent="0.3">
      <c r="A19" s="87" t="s">
        <v>119</v>
      </c>
      <c r="B19" s="87"/>
      <c r="C19" s="87"/>
      <c r="D19" s="87"/>
      <c r="E19" s="87"/>
      <c r="F19" s="87"/>
      <c r="G19" s="87"/>
    </row>
    <row r="20" spans="1:11" ht="36.75" customHeight="1" x14ac:dyDescent="0.3">
      <c r="A20" s="87" t="s">
        <v>120</v>
      </c>
      <c r="B20" s="87"/>
      <c r="C20" s="87"/>
      <c r="D20" s="87"/>
      <c r="E20" s="87"/>
      <c r="F20" s="87"/>
      <c r="G20" s="87"/>
    </row>
    <row r="21" spans="1:11" ht="39" customHeight="1" x14ac:dyDescent="0.3">
      <c r="A21" s="87" t="s">
        <v>277</v>
      </c>
      <c r="B21" s="87"/>
      <c r="C21" s="87"/>
      <c r="D21" s="87"/>
      <c r="E21" s="87"/>
      <c r="F21" s="87"/>
      <c r="G21" s="87"/>
    </row>
    <row r="22" spans="1:11" ht="21" customHeight="1" x14ac:dyDescent="0.3">
      <c r="A22" s="87" t="s">
        <v>278</v>
      </c>
      <c r="B22" s="87"/>
      <c r="C22" s="87"/>
      <c r="D22" s="87"/>
      <c r="E22" s="87"/>
      <c r="F22" s="87"/>
      <c r="G22" s="87"/>
    </row>
    <row r="23" spans="1:11" ht="18.75" customHeight="1" x14ac:dyDescent="0.3">
      <c r="A23" s="87" t="s">
        <v>128</v>
      </c>
      <c r="B23" s="87"/>
      <c r="C23" s="87"/>
      <c r="D23" s="87"/>
      <c r="E23" s="87"/>
      <c r="F23" s="87"/>
      <c r="G23" s="87"/>
    </row>
    <row r="24" spans="1:11" ht="21.75" customHeight="1" x14ac:dyDescent="0.3">
      <c r="A24" s="87" t="s">
        <v>279</v>
      </c>
      <c r="B24" s="87"/>
      <c r="C24" s="87"/>
      <c r="D24" s="87"/>
      <c r="E24" s="87"/>
      <c r="F24" s="87"/>
      <c r="G24" s="87"/>
    </row>
    <row r="25" spans="1:11" ht="19.5" customHeight="1" x14ac:dyDescent="0.3">
      <c r="A25" s="87" t="s">
        <v>289</v>
      </c>
      <c r="B25" s="87"/>
      <c r="C25" s="87"/>
      <c r="D25" s="87"/>
      <c r="E25" s="87"/>
      <c r="F25" s="87"/>
      <c r="G25" s="87"/>
    </row>
    <row r="26" spans="1:11" ht="59.25" customHeight="1" x14ac:dyDescent="0.3">
      <c r="A26" s="87" t="s">
        <v>102</v>
      </c>
      <c r="B26" s="87"/>
      <c r="C26" s="87"/>
      <c r="D26" s="87"/>
      <c r="E26" s="87"/>
      <c r="F26" s="87"/>
      <c r="G26" s="87"/>
    </row>
    <row r="27" spans="1:11" ht="19.5" thickBot="1" x14ac:dyDescent="0.3">
      <c r="A27" s="86" t="s">
        <v>1</v>
      </c>
      <c r="B27" s="86"/>
      <c r="C27" s="86"/>
      <c r="D27" s="86"/>
      <c r="E27" s="86"/>
      <c r="F27" s="86"/>
      <c r="G27" s="86"/>
    </row>
    <row r="28" spans="1:11" ht="63" customHeight="1" thickBot="1" x14ac:dyDescent="0.3">
      <c r="A28" s="2" t="s">
        <v>103</v>
      </c>
      <c r="B28" s="27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7" t="s">
        <v>9</v>
      </c>
    </row>
    <row r="29" spans="1:11" ht="15" customHeight="1" thickBot="1" x14ac:dyDescent="0.3">
      <c r="A29" s="25" t="s">
        <v>10</v>
      </c>
      <c r="B29" s="27" t="s">
        <v>11</v>
      </c>
      <c r="C29" s="35"/>
      <c r="D29" s="37"/>
      <c r="E29" s="26"/>
      <c r="F29" s="51">
        <f>SUM(F30:F71)</f>
        <v>315498</v>
      </c>
      <c r="G29" s="75"/>
    </row>
    <row r="30" spans="1:11" ht="34.5" customHeight="1" thickBot="1" x14ac:dyDescent="0.3">
      <c r="A30" s="34" t="s">
        <v>13</v>
      </c>
      <c r="B30" s="38" t="s">
        <v>165</v>
      </c>
      <c r="C30" s="38"/>
      <c r="D30" s="39">
        <v>1</v>
      </c>
      <c r="E30" s="40">
        <v>4200</v>
      </c>
      <c r="F30" s="52">
        <f t="shared" ref="F30:F110" si="0">D30*E30</f>
        <v>4200</v>
      </c>
      <c r="G30" s="77" t="s">
        <v>205</v>
      </c>
      <c r="H30" s="78"/>
      <c r="I30" s="42"/>
      <c r="J30" s="42"/>
      <c r="K30" s="42"/>
    </row>
    <row r="31" spans="1:11" ht="42" customHeight="1" thickBot="1" x14ac:dyDescent="0.3">
      <c r="A31" s="34" t="s">
        <v>17</v>
      </c>
      <c r="B31" s="38" t="s">
        <v>166</v>
      </c>
      <c r="C31" s="38"/>
      <c r="D31" s="39">
        <v>1</v>
      </c>
      <c r="E31" s="41">
        <v>12500</v>
      </c>
      <c r="F31" s="51">
        <f t="shared" si="0"/>
        <v>12500</v>
      </c>
      <c r="G31" s="77" t="s">
        <v>205</v>
      </c>
      <c r="H31" s="69"/>
    </row>
    <row r="32" spans="1:11" ht="26.25" thickBot="1" x14ac:dyDescent="0.3">
      <c r="A32" s="34" t="s">
        <v>21</v>
      </c>
      <c r="B32" s="38" t="s">
        <v>167</v>
      </c>
      <c r="C32" s="38"/>
      <c r="D32" s="39">
        <v>1</v>
      </c>
      <c r="E32" s="41">
        <v>76500</v>
      </c>
      <c r="F32" s="51">
        <f t="shared" si="0"/>
        <v>76500</v>
      </c>
      <c r="G32" s="77" t="s">
        <v>205</v>
      </c>
      <c r="H32" s="69"/>
    </row>
    <row r="33" spans="1:8" ht="26.25" thickBot="1" x14ac:dyDescent="0.3">
      <c r="A33" s="34" t="s">
        <v>25</v>
      </c>
      <c r="B33" s="38" t="s">
        <v>168</v>
      </c>
      <c r="C33" s="38"/>
      <c r="D33" s="39">
        <v>1</v>
      </c>
      <c r="E33" s="41">
        <v>9000</v>
      </c>
      <c r="F33" s="51">
        <f t="shared" si="0"/>
        <v>9000</v>
      </c>
      <c r="G33" s="77" t="s">
        <v>205</v>
      </c>
      <c r="H33" s="69"/>
    </row>
    <row r="34" spans="1:8" ht="26.25" thickBot="1" x14ac:dyDescent="0.3">
      <c r="A34" s="34" t="s">
        <v>29</v>
      </c>
      <c r="B34" s="38" t="s">
        <v>169</v>
      </c>
      <c r="C34" s="38"/>
      <c r="D34" s="39">
        <v>1</v>
      </c>
      <c r="E34" s="41">
        <v>10831</v>
      </c>
      <c r="F34" s="51">
        <f t="shared" si="0"/>
        <v>10831</v>
      </c>
      <c r="G34" s="77" t="s">
        <v>205</v>
      </c>
      <c r="H34" s="69"/>
    </row>
    <row r="35" spans="1:8" ht="26.25" thickBot="1" x14ac:dyDescent="0.3">
      <c r="A35" s="34" t="s">
        <v>51</v>
      </c>
      <c r="B35" s="38" t="s">
        <v>170</v>
      </c>
      <c r="C35" s="38"/>
      <c r="D35" s="39">
        <v>1</v>
      </c>
      <c r="E35" s="41">
        <v>6257</v>
      </c>
      <c r="F35" s="51">
        <f t="shared" si="0"/>
        <v>6257</v>
      </c>
      <c r="G35" s="77" t="s">
        <v>205</v>
      </c>
      <c r="H35" s="69"/>
    </row>
    <row r="36" spans="1:8" ht="26.25" thickBot="1" x14ac:dyDescent="0.3">
      <c r="A36" s="34" t="s">
        <v>53</v>
      </c>
      <c r="B36" s="38" t="s">
        <v>171</v>
      </c>
      <c r="C36" s="38"/>
      <c r="D36" s="39">
        <v>1</v>
      </c>
      <c r="E36" s="41">
        <v>9000</v>
      </c>
      <c r="F36" s="51">
        <f t="shared" si="0"/>
        <v>9000</v>
      </c>
      <c r="G36" s="77" t="s">
        <v>205</v>
      </c>
      <c r="H36" s="69"/>
    </row>
    <row r="37" spans="1:8" ht="26.25" thickBot="1" x14ac:dyDescent="0.3">
      <c r="A37" s="34" t="s">
        <v>130</v>
      </c>
      <c r="B37" s="38" t="s">
        <v>172</v>
      </c>
      <c r="C37" s="38"/>
      <c r="D37" s="39">
        <v>1</v>
      </c>
      <c r="E37" s="41">
        <v>2000</v>
      </c>
      <c r="F37" s="51">
        <f t="shared" si="0"/>
        <v>2000</v>
      </c>
      <c r="G37" s="77" t="s">
        <v>205</v>
      </c>
      <c r="H37" s="69"/>
    </row>
    <row r="38" spans="1:8" ht="26.25" thickBot="1" x14ac:dyDescent="0.3">
      <c r="A38" s="34" t="s">
        <v>131</v>
      </c>
      <c r="B38" s="38" t="s">
        <v>173</v>
      </c>
      <c r="C38" s="38"/>
      <c r="D38" s="39">
        <v>1</v>
      </c>
      <c r="E38" s="41">
        <v>28500</v>
      </c>
      <c r="F38" s="51">
        <f t="shared" si="0"/>
        <v>28500</v>
      </c>
      <c r="G38" s="77" t="s">
        <v>205</v>
      </c>
      <c r="H38" s="69"/>
    </row>
    <row r="39" spans="1:8" ht="26.25" thickBot="1" x14ac:dyDescent="0.3">
      <c r="A39" s="34" t="s">
        <v>132</v>
      </c>
      <c r="B39" s="38" t="s">
        <v>174</v>
      </c>
      <c r="C39" s="38"/>
      <c r="D39" s="39">
        <v>1</v>
      </c>
      <c r="E39" s="41">
        <v>20000</v>
      </c>
      <c r="F39" s="51">
        <f t="shared" si="0"/>
        <v>20000</v>
      </c>
      <c r="G39" s="77" t="s">
        <v>205</v>
      </c>
      <c r="H39" s="69"/>
    </row>
    <row r="40" spans="1:8" ht="26.25" thickBot="1" x14ac:dyDescent="0.3">
      <c r="A40" s="34" t="s">
        <v>133</v>
      </c>
      <c r="B40" s="38" t="s">
        <v>175</v>
      </c>
      <c r="C40" s="38"/>
      <c r="D40" s="39">
        <v>1</v>
      </c>
      <c r="E40" s="41">
        <v>4100</v>
      </c>
      <c r="F40" s="51">
        <f t="shared" si="0"/>
        <v>4100</v>
      </c>
      <c r="G40" s="77" t="s">
        <v>205</v>
      </c>
      <c r="H40" s="69"/>
    </row>
    <row r="41" spans="1:8" ht="26.25" thickBot="1" x14ac:dyDescent="0.3">
      <c r="A41" s="34" t="s">
        <v>134</v>
      </c>
      <c r="B41" s="38" t="s">
        <v>176</v>
      </c>
      <c r="C41" s="38"/>
      <c r="D41" s="39">
        <v>1</v>
      </c>
      <c r="E41" s="41">
        <v>19300</v>
      </c>
      <c r="F41" s="51">
        <f t="shared" si="0"/>
        <v>19300</v>
      </c>
      <c r="G41" s="77" t="s">
        <v>205</v>
      </c>
      <c r="H41" s="69"/>
    </row>
    <row r="42" spans="1:8" ht="26.25" thickBot="1" x14ac:dyDescent="0.3">
      <c r="A42" s="34" t="s">
        <v>135</v>
      </c>
      <c r="B42" s="38" t="s">
        <v>177</v>
      </c>
      <c r="C42" s="38"/>
      <c r="D42" s="39">
        <v>1</v>
      </c>
      <c r="E42" s="41">
        <v>12300</v>
      </c>
      <c r="F42" s="51">
        <f t="shared" si="0"/>
        <v>12300</v>
      </c>
      <c r="G42" s="77" t="s">
        <v>205</v>
      </c>
      <c r="H42" s="69"/>
    </row>
    <row r="43" spans="1:8" ht="27.75" customHeight="1" thickBot="1" x14ac:dyDescent="0.3">
      <c r="A43" s="34" t="s">
        <v>136</v>
      </c>
      <c r="B43" s="38" t="s">
        <v>178</v>
      </c>
      <c r="C43" s="38"/>
      <c r="D43" s="39">
        <v>1</v>
      </c>
      <c r="E43" s="41">
        <v>10000</v>
      </c>
      <c r="F43" s="51">
        <f t="shared" si="0"/>
        <v>10000</v>
      </c>
      <c r="G43" s="77" t="s">
        <v>205</v>
      </c>
      <c r="H43" s="69"/>
    </row>
    <row r="44" spans="1:8" ht="30" customHeight="1" thickBot="1" x14ac:dyDescent="0.3">
      <c r="A44" s="34" t="s">
        <v>137</v>
      </c>
      <c r="B44" s="38" t="s">
        <v>179</v>
      </c>
      <c r="C44" s="38"/>
      <c r="D44" s="39">
        <v>1</v>
      </c>
      <c r="E44" s="41">
        <v>10362</v>
      </c>
      <c r="F44" s="51">
        <f t="shared" si="0"/>
        <v>10362</v>
      </c>
      <c r="G44" s="77" t="s">
        <v>205</v>
      </c>
      <c r="H44" s="69"/>
    </row>
    <row r="45" spans="1:8" ht="40.5" customHeight="1" thickBot="1" x14ac:dyDescent="0.3">
      <c r="A45" s="34" t="s">
        <v>138</v>
      </c>
      <c r="B45" s="38" t="s">
        <v>180</v>
      </c>
      <c r="C45" s="38"/>
      <c r="D45" s="39">
        <v>1</v>
      </c>
      <c r="E45" s="41">
        <v>23000</v>
      </c>
      <c r="F45" s="51">
        <f t="shared" si="0"/>
        <v>23000</v>
      </c>
      <c r="G45" s="77" t="s">
        <v>205</v>
      </c>
      <c r="H45" s="69"/>
    </row>
    <row r="46" spans="1:8" ht="33.75" customHeight="1" thickBot="1" x14ac:dyDescent="0.3">
      <c r="A46" s="34" t="s">
        <v>139</v>
      </c>
      <c r="B46" s="38" t="s">
        <v>181</v>
      </c>
      <c r="C46" s="38"/>
      <c r="D46" s="39">
        <v>1</v>
      </c>
      <c r="E46" s="41">
        <v>3000</v>
      </c>
      <c r="F46" s="51">
        <f t="shared" si="0"/>
        <v>3000</v>
      </c>
      <c r="G46" s="77" t="s">
        <v>205</v>
      </c>
      <c r="H46" s="69"/>
    </row>
    <row r="47" spans="1:8" ht="30" customHeight="1" thickBot="1" x14ac:dyDescent="0.3">
      <c r="A47" s="34" t="s">
        <v>140</v>
      </c>
      <c r="B47" s="38" t="s">
        <v>182</v>
      </c>
      <c r="C47" s="38"/>
      <c r="D47" s="39">
        <v>1</v>
      </c>
      <c r="E47" s="41">
        <v>19000</v>
      </c>
      <c r="F47" s="51">
        <f t="shared" si="0"/>
        <v>19000</v>
      </c>
      <c r="G47" s="77" t="s">
        <v>205</v>
      </c>
      <c r="H47" s="69"/>
    </row>
    <row r="48" spans="1:8" ht="26.25" thickBot="1" x14ac:dyDescent="0.3">
      <c r="A48" s="34" t="s">
        <v>141</v>
      </c>
      <c r="B48" s="38" t="s">
        <v>183</v>
      </c>
      <c r="C48" s="38"/>
      <c r="D48" s="39">
        <v>1</v>
      </c>
      <c r="E48" s="41">
        <v>6100</v>
      </c>
      <c r="F48" s="51">
        <f t="shared" si="0"/>
        <v>6100</v>
      </c>
      <c r="G48" s="77" t="s">
        <v>205</v>
      </c>
      <c r="H48" s="69"/>
    </row>
    <row r="49" spans="1:8" ht="26.25" thickBot="1" x14ac:dyDescent="0.3">
      <c r="A49" s="34" t="s">
        <v>142</v>
      </c>
      <c r="B49" s="38" t="s">
        <v>184</v>
      </c>
      <c r="C49" s="38"/>
      <c r="D49" s="39">
        <v>1</v>
      </c>
      <c r="E49" s="41">
        <v>2315</v>
      </c>
      <c r="F49" s="51">
        <f t="shared" si="0"/>
        <v>2315</v>
      </c>
      <c r="G49" s="77" t="s">
        <v>205</v>
      </c>
      <c r="H49" s="69"/>
    </row>
    <row r="50" spans="1:8" ht="39.75" customHeight="1" thickBot="1" x14ac:dyDescent="0.3">
      <c r="A50" s="34" t="s">
        <v>143</v>
      </c>
      <c r="B50" s="38" t="s">
        <v>185</v>
      </c>
      <c r="C50" s="38"/>
      <c r="D50" s="39">
        <v>1</v>
      </c>
      <c r="E50" s="41">
        <v>2400</v>
      </c>
      <c r="F50" s="51">
        <f t="shared" si="0"/>
        <v>2400</v>
      </c>
      <c r="G50" s="77" t="s">
        <v>205</v>
      </c>
      <c r="H50" s="69"/>
    </row>
    <row r="51" spans="1:8" ht="30" customHeight="1" thickBot="1" x14ac:dyDescent="0.3">
      <c r="A51" s="34" t="s">
        <v>144</v>
      </c>
      <c r="B51" s="38" t="s">
        <v>186</v>
      </c>
      <c r="C51" s="38"/>
      <c r="D51" s="39">
        <v>1</v>
      </c>
      <c r="E51" s="41">
        <v>1850</v>
      </c>
      <c r="F51" s="51">
        <f t="shared" si="0"/>
        <v>1850</v>
      </c>
      <c r="G51" s="77" t="s">
        <v>205</v>
      </c>
      <c r="H51" s="69"/>
    </row>
    <row r="52" spans="1:8" ht="30" customHeight="1" thickBot="1" x14ac:dyDescent="0.3">
      <c r="A52" s="34" t="s">
        <v>145</v>
      </c>
      <c r="B52" s="38" t="s">
        <v>187</v>
      </c>
      <c r="C52" s="38"/>
      <c r="D52" s="39">
        <v>1</v>
      </c>
      <c r="E52" s="41">
        <v>1538</v>
      </c>
      <c r="F52" s="51">
        <f t="shared" si="0"/>
        <v>1538</v>
      </c>
      <c r="G52" s="77" t="s">
        <v>205</v>
      </c>
      <c r="H52" s="69"/>
    </row>
    <row r="53" spans="1:8" ht="26.25" thickBot="1" x14ac:dyDescent="0.3">
      <c r="A53" s="34" t="s">
        <v>146</v>
      </c>
      <c r="B53" s="38" t="s">
        <v>188</v>
      </c>
      <c r="C53" s="38"/>
      <c r="D53" s="39">
        <v>1</v>
      </c>
      <c r="E53" s="41">
        <v>850</v>
      </c>
      <c r="F53" s="51">
        <f t="shared" si="0"/>
        <v>850</v>
      </c>
      <c r="G53" s="77" t="s">
        <v>205</v>
      </c>
      <c r="H53" s="69"/>
    </row>
    <row r="54" spans="1:8" ht="26.25" thickBot="1" x14ac:dyDescent="0.3">
      <c r="A54" s="34" t="s">
        <v>147</v>
      </c>
      <c r="B54" s="38" t="s">
        <v>189</v>
      </c>
      <c r="C54" s="38"/>
      <c r="D54" s="39">
        <v>1</v>
      </c>
      <c r="E54" s="41">
        <v>685</v>
      </c>
      <c r="F54" s="51">
        <f t="shared" si="0"/>
        <v>685</v>
      </c>
      <c r="G54" s="77" t="s">
        <v>205</v>
      </c>
      <c r="H54" s="69"/>
    </row>
    <row r="55" spans="1:8" ht="26.25" thickBot="1" x14ac:dyDescent="0.3">
      <c r="A55" s="34" t="s">
        <v>148</v>
      </c>
      <c r="B55" s="38" t="s">
        <v>190</v>
      </c>
      <c r="C55" s="38"/>
      <c r="D55" s="39">
        <v>1</v>
      </c>
      <c r="E55" s="41">
        <v>300</v>
      </c>
      <c r="F55" s="51">
        <f t="shared" si="0"/>
        <v>300</v>
      </c>
      <c r="G55" s="77" t="s">
        <v>205</v>
      </c>
      <c r="H55" s="69"/>
    </row>
    <row r="56" spans="1:8" ht="26.25" thickBot="1" x14ac:dyDescent="0.3">
      <c r="A56" s="34" t="s">
        <v>149</v>
      </c>
      <c r="B56" s="38" t="s">
        <v>191</v>
      </c>
      <c r="C56" s="38"/>
      <c r="D56" s="39">
        <v>1</v>
      </c>
      <c r="E56" s="41">
        <v>450</v>
      </c>
      <c r="F56" s="51">
        <f t="shared" si="0"/>
        <v>450</v>
      </c>
      <c r="G56" s="77" t="s">
        <v>205</v>
      </c>
      <c r="H56" s="69"/>
    </row>
    <row r="57" spans="1:8" ht="26.25" thickBot="1" x14ac:dyDescent="0.3">
      <c r="A57" s="34" t="s">
        <v>150</v>
      </c>
      <c r="B57" s="38" t="s">
        <v>192</v>
      </c>
      <c r="C57" s="38"/>
      <c r="D57" s="39">
        <v>1</v>
      </c>
      <c r="E57" s="41">
        <v>246</v>
      </c>
      <c r="F57" s="51">
        <f t="shared" si="0"/>
        <v>246</v>
      </c>
      <c r="G57" s="77" t="s">
        <v>205</v>
      </c>
      <c r="H57" s="69"/>
    </row>
    <row r="58" spans="1:8" ht="26.25" thickBot="1" x14ac:dyDescent="0.3">
      <c r="A58" s="34" t="s">
        <v>151</v>
      </c>
      <c r="B58" s="38" t="s">
        <v>193</v>
      </c>
      <c r="C58" s="38"/>
      <c r="D58" s="39">
        <v>1</v>
      </c>
      <c r="E58" s="41">
        <v>2215</v>
      </c>
      <c r="F58" s="51">
        <f t="shared" si="0"/>
        <v>2215</v>
      </c>
      <c r="G58" s="77" t="s">
        <v>205</v>
      </c>
      <c r="H58" s="69"/>
    </row>
    <row r="59" spans="1:8" ht="26.25" thickBot="1" x14ac:dyDescent="0.3">
      <c r="A59" s="34" t="s">
        <v>152</v>
      </c>
      <c r="B59" s="38" t="s">
        <v>194</v>
      </c>
      <c r="C59" s="38"/>
      <c r="D59" s="39">
        <v>1</v>
      </c>
      <c r="E59" s="41">
        <v>1547</v>
      </c>
      <c r="F59" s="51">
        <f t="shared" si="0"/>
        <v>1547</v>
      </c>
      <c r="G59" s="77" t="s">
        <v>205</v>
      </c>
      <c r="H59" s="69"/>
    </row>
    <row r="60" spans="1:8" ht="26.25" thickBot="1" x14ac:dyDescent="0.3">
      <c r="A60" s="34" t="s">
        <v>153</v>
      </c>
      <c r="B60" s="38" t="s">
        <v>195</v>
      </c>
      <c r="C60" s="38"/>
      <c r="D60" s="39">
        <v>3</v>
      </c>
      <c r="E60" s="41">
        <v>420</v>
      </c>
      <c r="F60" s="51">
        <f t="shared" si="0"/>
        <v>1260</v>
      </c>
      <c r="G60" s="77" t="s">
        <v>205</v>
      </c>
      <c r="H60" s="69"/>
    </row>
    <row r="61" spans="1:8" ht="26.25" thickBot="1" x14ac:dyDescent="0.3">
      <c r="A61" s="34" t="s">
        <v>154</v>
      </c>
      <c r="B61" s="38" t="s">
        <v>196</v>
      </c>
      <c r="C61" s="38"/>
      <c r="D61" s="39">
        <v>2</v>
      </c>
      <c r="E61" s="41">
        <v>400</v>
      </c>
      <c r="F61" s="51">
        <f t="shared" si="0"/>
        <v>800</v>
      </c>
      <c r="G61" s="77" t="s">
        <v>205</v>
      </c>
      <c r="H61" s="69"/>
    </row>
    <row r="62" spans="1:8" ht="26.25" thickBot="1" x14ac:dyDescent="0.3">
      <c r="A62" s="34" t="s">
        <v>155</v>
      </c>
      <c r="B62" s="38" t="s">
        <v>197</v>
      </c>
      <c r="C62" s="38"/>
      <c r="D62" s="39">
        <v>1</v>
      </c>
      <c r="E62" s="41">
        <v>550</v>
      </c>
      <c r="F62" s="51">
        <f t="shared" si="0"/>
        <v>550</v>
      </c>
      <c r="G62" s="77" t="s">
        <v>205</v>
      </c>
      <c r="H62" s="69"/>
    </row>
    <row r="63" spans="1:8" ht="26.25" thickBot="1" x14ac:dyDescent="0.3">
      <c r="A63" s="34" t="s">
        <v>156</v>
      </c>
      <c r="B63" s="38" t="s">
        <v>198</v>
      </c>
      <c r="C63" s="38"/>
      <c r="D63" s="39">
        <v>1</v>
      </c>
      <c r="E63" s="41">
        <v>2450</v>
      </c>
      <c r="F63" s="51">
        <f t="shared" si="0"/>
        <v>2450</v>
      </c>
      <c r="G63" s="77" t="s">
        <v>205</v>
      </c>
      <c r="H63" s="69"/>
    </row>
    <row r="64" spans="1:8" ht="26.25" thickBot="1" x14ac:dyDescent="0.3">
      <c r="A64" s="34" t="s">
        <v>157</v>
      </c>
      <c r="B64" s="38" t="s">
        <v>199</v>
      </c>
      <c r="C64" s="38"/>
      <c r="D64" s="39">
        <v>1</v>
      </c>
      <c r="E64" s="41">
        <v>4126</v>
      </c>
      <c r="F64" s="51">
        <f t="shared" si="0"/>
        <v>4126</v>
      </c>
      <c r="G64" s="77" t="s">
        <v>205</v>
      </c>
      <c r="H64" s="69"/>
    </row>
    <row r="65" spans="1:8" ht="26.25" thickBot="1" x14ac:dyDescent="0.3">
      <c r="A65" s="34" t="s">
        <v>158</v>
      </c>
      <c r="B65" s="38" t="s">
        <v>200</v>
      </c>
      <c r="C65" s="38"/>
      <c r="D65" s="39">
        <v>1</v>
      </c>
      <c r="E65" s="41">
        <v>3550</v>
      </c>
      <c r="F65" s="51">
        <f t="shared" si="0"/>
        <v>3550</v>
      </c>
      <c r="G65" s="77" t="s">
        <v>205</v>
      </c>
      <c r="H65" s="69"/>
    </row>
    <row r="66" spans="1:8" ht="26.25" thickBot="1" x14ac:dyDescent="0.3">
      <c r="A66" s="34" t="s">
        <v>159</v>
      </c>
      <c r="B66" s="38" t="s">
        <v>201</v>
      </c>
      <c r="C66" s="38"/>
      <c r="D66" s="39">
        <v>2</v>
      </c>
      <c r="E66" s="41">
        <v>320</v>
      </c>
      <c r="F66" s="51">
        <f t="shared" si="0"/>
        <v>640</v>
      </c>
      <c r="G66" s="77" t="s">
        <v>205</v>
      </c>
      <c r="H66" s="69"/>
    </row>
    <row r="67" spans="1:8" ht="26.25" thickBot="1" x14ac:dyDescent="0.3">
      <c r="A67" s="34" t="s">
        <v>160</v>
      </c>
      <c r="B67" s="38" t="s">
        <v>202</v>
      </c>
      <c r="C67" s="38"/>
      <c r="D67" s="39">
        <v>1</v>
      </c>
      <c r="E67" s="41">
        <v>1016</v>
      </c>
      <c r="F67" s="51">
        <f t="shared" si="0"/>
        <v>1016</v>
      </c>
      <c r="G67" s="77" t="s">
        <v>205</v>
      </c>
      <c r="H67" s="69"/>
    </row>
    <row r="68" spans="1:8" ht="26.25" thickBot="1" x14ac:dyDescent="0.3">
      <c r="A68" s="34" t="s">
        <v>161</v>
      </c>
      <c r="B68" s="38" t="s">
        <v>203</v>
      </c>
      <c r="C68" s="38"/>
      <c r="D68" s="39">
        <v>1</v>
      </c>
      <c r="E68" s="41">
        <v>460</v>
      </c>
      <c r="F68" s="51">
        <f t="shared" si="0"/>
        <v>460</v>
      </c>
      <c r="G68" s="77" t="s">
        <v>205</v>
      </c>
      <c r="H68" s="69"/>
    </row>
    <row r="69" spans="1:8" ht="26.25" thickBot="1" x14ac:dyDescent="0.3">
      <c r="A69" s="34" t="s">
        <v>162</v>
      </c>
      <c r="B69" s="38" t="s">
        <v>204</v>
      </c>
      <c r="C69" s="38"/>
      <c r="D69" s="39">
        <v>1</v>
      </c>
      <c r="E69" s="41">
        <v>300</v>
      </c>
      <c r="F69" s="51">
        <f t="shared" si="0"/>
        <v>300</v>
      </c>
      <c r="G69" s="77" t="s">
        <v>205</v>
      </c>
      <c r="H69" s="69"/>
    </row>
    <row r="70" spans="1:8" ht="16.5" thickBot="1" x14ac:dyDescent="0.3">
      <c r="A70" s="25" t="s">
        <v>163</v>
      </c>
      <c r="B70" s="28"/>
      <c r="C70" s="7"/>
      <c r="D70" s="10"/>
      <c r="E70" s="10"/>
      <c r="F70" s="51">
        <f t="shared" si="0"/>
        <v>0</v>
      </c>
      <c r="G70" s="76"/>
    </row>
    <row r="71" spans="1:8" ht="16.5" thickBot="1" x14ac:dyDescent="0.3">
      <c r="A71" s="25" t="s">
        <v>164</v>
      </c>
      <c r="B71" s="28"/>
      <c r="C71" s="7"/>
      <c r="D71" s="10"/>
      <c r="E71" s="10"/>
      <c r="F71" s="51">
        <f t="shared" si="0"/>
        <v>0</v>
      </c>
      <c r="G71" s="76"/>
    </row>
    <row r="72" spans="1:8" ht="54" customHeight="1" thickBot="1" x14ac:dyDescent="0.3">
      <c r="A72" s="16" t="s">
        <v>13</v>
      </c>
      <c r="B72" s="79" t="s">
        <v>14</v>
      </c>
      <c r="C72" s="46"/>
      <c r="D72" s="12"/>
      <c r="E72" s="12"/>
      <c r="F72" s="51">
        <f>SUM(F73:F102)</f>
        <v>34502</v>
      </c>
      <c r="G72" s="74"/>
    </row>
    <row r="73" spans="1:8" ht="41.25" customHeight="1" thickBot="1" x14ac:dyDescent="0.3">
      <c r="A73" s="43" t="s">
        <v>15</v>
      </c>
      <c r="B73" s="38" t="s">
        <v>232</v>
      </c>
      <c r="C73" s="36"/>
      <c r="D73" s="37">
        <v>1</v>
      </c>
      <c r="E73" s="47">
        <v>2900</v>
      </c>
      <c r="F73" s="51">
        <f t="shared" si="0"/>
        <v>2900</v>
      </c>
      <c r="G73" s="74"/>
    </row>
    <row r="74" spans="1:8" ht="41.25" customHeight="1" thickBot="1" x14ac:dyDescent="0.3">
      <c r="A74" s="43" t="s">
        <v>16</v>
      </c>
      <c r="B74" s="38" t="s">
        <v>233</v>
      </c>
      <c r="C74" s="36"/>
      <c r="D74" s="37">
        <v>1</v>
      </c>
      <c r="E74" s="48">
        <v>4100</v>
      </c>
      <c r="F74" s="51">
        <f t="shared" si="0"/>
        <v>4100</v>
      </c>
      <c r="G74" s="74"/>
    </row>
    <row r="75" spans="1:8" ht="40.5" customHeight="1" thickBot="1" x14ac:dyDescent="0.3">
      <c r="A75" s="44" t="s">
        <v>129</v>
      </c>
      <c r="B75" s="38" t="s">
        <v>234</v>
      </c>
      <c r="C75" s="36"/>
      <c r="D75" s="37">
        <v>1</v>
      </c>
      <c r="E75" s="48">
        <v>3500</v>
      </c>
      <c r="F75" s="51">
        <f t="shared" si="0"/>
        <v>3500</v>
      </c>
      <c r="G75" s="74"/>
    </row>
    <row r="76" spans="1:8" ht="45" customHeight="1" thickBot="1" x14ac:dyDescent="0.3">
      <c r="A76" s="43" t="s">
        <v>206</v>
      </c>
      <c r="B76" s="38" t="s">
        <v>235</v>
      </c>
      <c r="C76" s="36"/>
      <c r="D76" s="37">
        <v>1</v>
      </c>
      <c r="E76" s="48">
        <v>1500</v>
      </c>
      <c r="F76" s="51">
        <f t="shared" si="0"/>
        <v>1500</v>
      </c>
      <c r="G76" s="74"/>
    </row>
    <row r="77" spans="1:8" ht="36.75" customHeight="1" thickBot="1" x14ac:dyDescent="0.3">
      <c r="A77" s="43" t="s">
        <v>207</v>
      </c>
      <c r="B77" s="38" t="s">
        <v>236</v>
      </c>
      <c r="C77" s="36"/>
      <c r="D77" s="37">
        <v>1</v>
      </c>
      <c r="E77" s="48">
        <v>970</v>
      </c>
      <c r="F77" s="51">
        <f t="shared" si="0"/>
        <v>970</v>
      </c>
      <c r="G77" s="74"/>
    </row>
    <row r="78" spans="1:8" ht="16.5" thickBot="1" x14ac:dyDescent="0.3">
      <c r="A78" s="43" t="s">
        <v>208</v>
      </c>
      <c r="B78" s="38" t="s">
        <v>237</v>
      </c>
      <c r="C78" s="36"/>
      <c r="D78" s="37">
        <v>2</v>
      </c>
      <c r="E78" s="48">
        <v>450</v>
      </c>
      <c r="F78" s="51">
        <f t="shared" si="0"/>
        <v>900</v>
      </c>
      <c r="G78" s="74"/>
    </row>
    <row r="79" spans="1:8" ht="16.5" thickBot="1" x14ac:dyDescent="0.3">
      <c r="A79" s="43" t="s">
        <v>209</v>
      </c>
      <c r="B79" s="38" t="s">
        <v>238</v>
      </c>
      <c r="C79" s="36"/>
      <c r="D79" s="37">
        <v>1</v>
      </c>
      <c r="E79" s="48">
        <v>970</v>
      </c>
      <c r="F79" s="51">
        <f t="shared" si="0"/>
        <v>970</v>
      </c>
      <c r="G79" s="74"/>
    </row>
    <row r="80" spans="1:8" ht="16.5" thickBot="1" x14ac:dyDescent="0.3">
      <c r="A80" s="43" t="s">
        <v>210</v>
      </c>
      <c r="B80" s="38" t="s">
        <v>239</v>
      </c>
      <c r="C80" s="36"/>
      <c r="D80" s="37">
        <v>1</v>
      </c>
      <c r="E80" s="48">
        <v>300</v>
      </c>
      <c r="F80" s="51">
        <f t="shared" si="0"/>
        <v>300</v>
      </c>
      <c r="G80" s="74"/>
    </row>
    <row r="81" spans="1:7" ht="16.5" thickBot="1" x14ac:dyDescent="0.3">
      <c r="A81" s="43" t="s">
        <v>211</v>
      </c>
      <c r="B81" s="38" t="s">
        <v>240</v>
      </c>
      <c r="C81" s="36"/>
      <c r="D81" s="37">
        <v>1</v>
      </c>
      <c r="E81" s="48">
        <v>420</v>
      </c>
      <c r="F81" s="51">
        <f t="shared" si="0"/>
        <v>420</v>
      </c>
      <c r="G81" s="74"/>
    </row>
    <row r="82" spans="1:7" ht="16.5" thickBot="1" x14ac:dyDescent="0.3">
      <c r="A82" s="43" t="s">
        <v>212</v>
      </c>
      <c r="B82" s="38" t="s">
        <v>241</v>
      </c>
      <c r="C82" s="36"/>
      <c r="D82" s="37">
        <v>1</v>
      </c>
      <c r="E82" s="48">
        <v>550</v>
      </c>
      <c r="F82" s="51">
        <f t="shared" si="0"/>
        <v>550</v>
      </c>
      <c r="G82" s="74"/>
    </row>
    <row r="83" spans="1:7" ht="16.5" thickBot="1" x14ac:dyDescent="0.3">
      <c r="A83" s="43" t="s">
        <v>213</v>
      </c>
      <c r="B83" s="38" t="s">
        <v>242</v>
      </c>
      <c r="C83" s="36"/>
      <c r="D83" s="37">
        <v>1</v>
      </c>
      <c r="E83" s="48">
        <v>563</v>
      </c>
      <c r="F83" s="51">
        <f t="shared" si="0"/>
        <v>563</v>
      </c>
      <c r="G83" s="74"/>
    </row>
    <row r="84" spans="1:7" ht="16.5" thickBot="1" x14ac:dyDescent="0.3">
      <c r="A84" s="43" t="s">
        <v>214</v>
      </c>
      <c r="B84" s="38" t="s">
        <v>243</v>
      </c>
      <c r="C84" s="36"/>
      <c r="D84" s="37">
        <v>2</v>
      </c>
      <c r="E84" s="48">
        <v>186</v>
      </c>
      <c r="F84" s="51">
        <f t="shared" si="0"/>
        <v>372</v>
      </c>
      <c r="G84" s="74"/>
    </row>
    <row r="85" spans="1:7" ht="16.5" thickBot="1" x14ac:dyDescent="0.3">
      <c r="A85" s="43" t="s">
        <v>215</v>
      </c>
      <c r="B85" s="38" t="s">
        <v>244</v>
      </c>
      <c r="C85" s="36"/>
      <c r="D85" s="37">
        <v>2</v>
      </c>
      <c r="E85" s="48">
        <v>166</v>
      </c>
      <c r="F85" s="51">
        <f t="shared" si="0"/>
        <v>332</v>
      </c>
      <c r="G85" s="74"/>
    </row>
    <row r="86" spans="1:7" ht="16.5" thickBot="1" x14ac:dyDescent="0.3">
      <c r="A86" s="43" t="s">
        <v>216</v>
      </c>
      <c r="B86" s="38" t="s">
        <v>245</v>
      </c>
      <c r="C86" s="36"/>
      <c r="D86" s="37">
        <v>5</v>
      </c>
      <c r="E86" s="48">
        <v>168</v>
      </c>
      <c r="F86" s="51">
        <f t="shared" si="0"/>
        <v>840</v>
      </c>
      <c r="G86" s="74"/>
    </row>
    <row r="87" spans="1:7" ht="16.5" thickBot="1" x14ac:dyDescent="0.3">
      <c r="A87" s="43" t="s">
        <v>217</v>
      </c>
      <c r="B87" s="38" t="s">
        <v>246</v>
      </c>
      <c r="C87" s="36"/>
      <c r="D87" s="37">
        <v>5</v>
      </c>
      <c r="E87" s="48">
        <v>149</v>
      </c>
      <c r="F87" s="51">
        <f t="shared" si="0"/>
        <v>745</v>
      </c>
      <c r="G87" s="74"/>
    </row>
    <row r="88" spans="1:7" ht="54.75" customHeight="1" thickBot="1" x14ac:dyDescent="0.3">
      <c r="A88" s="45" t="s">
        <v>218</v>
      </c>
      <c r="B88" s="38" t="s">
        <v>247</v>
      </c>
      <c r="C88" s="36"/>
      <c r="D88" s="37">
        <v>4</v>
      </c>
      <c r="E88" s="48">
        <v>1200</v>
      </c>
      <c r="F88" s="51">
        <f t="shared" si="0"/>
        <v>4800</v>
      </c>
      <c r="G88" s="74"/>
    </row>
    <row r="89" spans="1:7" ht="16.5" thickBot="1" x14ac:dyDescent="0.3">
      <c r="A89" s="43" t="s">
        <v>219</v>
      </c>
      <c r="B89" s="38" t="s">
        <v>248</v>
      </c>
      <c r="C89" s="36"/>
      <c r="D89" s="37">
        <v>1</v>
      </c>
      <c r="E89" s="48">
        <v>650</v>
      </c>
      <c r="F89" s="51">
        <f t="shared" si="0"/>
        <v>650</v>
      </c>
      <c r="G89" s="74"/>
    </row>
    <row r="90" spans="1:7" ht="26.25" thickBot="1" x14ac:dyDescent="0.3">
      <c r="A90" s="43" t="s">
        <v>220</v>
      </c>
      <c r="B90" s="38" t="s">
        <v>249</v>
      </c>
      <c r="C90" s="36"/>
      <c r="D90" s="37">
        <v>25</v>
      </c>
      <c r="E90" s="48">
        <v>36</v>
      </c>
      <c r="F90" s="51">
        <f t="shared" si="0"/>
        <v>900</v>
      </c>
      <c r="G90" s="74"/>
    </row>
    <row r="91" spans="1:7" ht="42.75" customHeight="1" thickBot="1" x14ac:dyDescent="0.3">
      <c r="A91" s="43" t="s">
        <v>221</v>
      </c>
      <c r="B91" s="38" t="s">
        <v>250</v>
      </c>
      <c r="C91" s="36"/>
      <c r="D91" s="37">
        <v>10</v>
      </c>
      <c r="E91" s="48">
        <v>130</v>
      </c>
      <c r="F91" s="51">
        <f t="shared" si="0"/>
        <v>1300</v>
      </c>
      <c r="G91" s="74"/>
    </row>
    <row r="92" spans="1:7" ht="26.25" thickBot="1" x14ac:dyDescent="0.3">
      <c r="A92" s="43" t="s">
        <v>222</v>
      </c>
      <c r="B92" s="38" t="s">
        <v>251</v>
      </c>
      <c r="C92" s="36"/>
      <c r="D92" s="37">
        <v>1</v>
      </c>
      <c r="E92" s="48">
        <v>720</v>
      </c>
      <c r="F92" s="51">
        <f t="shared" si="0"/>
        <v>720</v>
      </c>
      <c r="G92" s="74"/>
    </row>
    <row r="93" spans="1:7" ht="33" customHeight="1" thickBot="1" x14ac:dyDescent="0.3">
      <c r="A93" s="43" t="s">
        <v>223</v>
      </c>
      <c r="B93" s="38" t="s">
        <v>252</v>
      </c>
      <c r="C93" s="36"/>
      <c r="D93" s="37">
        <v>10</v>
      </c>
      <c r="E93" s="48">
        <v>52</v>
      </c>
      <c r="F93" s="51">
        <f t="shared" si="0"/>
        <v>520</v>
      </c>
      <c r="G93" s="74"/>
    </row>
    <row r="94" spans="1:7" ht="39.75" customHeight="1" thickBot="1" x14ac:dyDescent="0.3">
      <c r="A94" s="43" t="s">
        <v>224</v>
      </c>
      <c r="B94" s="38" t="s">
        <v>253</v>
      </c>
      <c r="C94" s="36"/>
      <c r="D94" s="37">
        <v>1</v>
      </c>
      <c r="E94" s="48">
        <v>256</v>
      </c>
      <c r="F94" s="51">
        <f t="shared" si="0"/>
        <v>256</v>
      </c>
      <c r="G94" s="74"/>
    </row>
    <row r="95" spans="1:7" ht="37.5" customHeight="1" thickBot="1" x14ac:dyDescent="0.3">
      <c r="A95" s="43" t="s">
        <v>225</v>
      </c>
      <c r="B95" s="38" t="s">
        <v>254</v>
      </c>
      <c r="C95" s="36"/>
      <c r="D95" s="37">
        <v>1</v>
      </c>
      <c r="E95" s="48">
        <v>420</v>
      </c>
      <c r="F95" s="51">
        <f t="shared" si="0"/>
        <v>420</v>
      </c>
      <c r="G95" s="74"/>
    </row>
    <row r="96" spans="1:7" ht="16.5" thickBot="1" x14ac:dyDescent="0.3">
      <c r="A96" s="43" t="s">
        <v>226</v>
      </c>
      <c r="B96" s="38" t="s">
        <v>255</v>
      </c>
      <c r="C96" s="36"/>
      <c r="D96" s="37">
        <v>3</v>
      </c>
      <c r="E96" s="48">
        <v>536</v>
      </c>
      <c r="F96" s="51">
        <f t="shared" si="0"/>
        <v>1608</v>
      </c>
      <c r="G96" s="74"/>
    </row>
    <row r="97" spans="1:7" ht="26.25" thickBot="1" x14ac:dyDescent="0.3">
      <c r="A97" s="43" t="s">
        <v>227</v>
      </c>
      <c r="B97" s="38" t="s">
        <v>256</v>
      </c>
      <c r="C97" s="36"/>
      <c r="D97" s="37">
        <v>10</v>
      </c>
      <c r="E97" s="48">
        <v>34</v>
      </c>
      <c r="F97" s="51">
        <f t="shared" si="0"/>
        <v>340</v>
      </c>
      <c r="G97" s="74"/>
    </row>
    <row r="98" spans="1:7" ht="26.25" thickBot="1" x14ac:dyDescent="0.3">
      <c r="A98" s="43" t="s">
        <v>228</v>
      </c>
      <c r="B98" s="38" t="s">
        <v>257</v>
      </c>
      <c r="C98" s="36"/>
      <c r="D98" s="37">
        <v>14</v>
      </c>
      <c r="E98" s="48">
        <v>34</v>
      </c>
      <c r="F98" s="51">
        <f t="shared" si="0"/>
        <v>476</v>
      </c>
      <c r="G98" s="74"/>
    </row>
    <row r="99" spans="1:7" ht="26.25" thickBot="1" x14ac:dyDescent="0.3">
      <c r="A99" s="43" t="s">
        <v>229</v>
      </c>
      <c r="B99" s="38" t="s">
        <v>258</v>
      </c>
      <c r="C99" s="36"/>
      <c r="D99" s="37">
        <v>2</v>
      </c>
      <c r="E99" s="48">
        <v>206</v>
      </c>
      <c r="F99" s="51">
        <f t="shared" si="0"/>
        <v>412</v>
      </c>
      <c r="G99" s="74"/>
    </row>
    <row r="100" spans="1:7" ht="16.5" thickBot="1" x14ac:dyDescent="0.3">
      <c r="A100" s="43" t="s">
        <v>230</v>
      </c>
      <c r="B100" s="38" t="s">
        <v>259</v>
      </c>
      <c r="C100" s="36"/>
      <c r="D100" s="37">
        <v>1</v>
      </c>
      <c r="E100" s="48">
        <v>293</v>
      </c>
      <c r="F100" s="51">
        <f t="shared" si="0"/>
        <v>293</v>
      </c>
      <c r="G100" s="74"/>
    </row>
    <row r="101" spans="1:7" ht="41.25" customHeight="1" thickBot="1" x14ac:dyDescent="0.3">
      <c r="A101" s="43" t="s">
        <v>231</v>
      </c>
      <c r="B101" s="38" t="s">
        <v>260</v>
      </c>
      <c r="C101" s="36"/>
      <c r="D101" s="37">
        <v>1</v>
      </c>
      <c r="E101" s="48">
        <v>2845</v>
      </c>
      <c r="F101" s="51">
        <f t="shared" si="0"/>
        <v>2845</v>
      </c>
      <c r="G101" s="74"/>
    </row>
    <row r="102" spans="1:7" ht="16.5" thickBot="1" x14ac:dyDescent="0.3">
      <c r="A102" s="16" t="s">
        <v>12</v>
      </c>
      <c r="B102" s="29"/>
      <c r="C102" s="12"/>
      <c r="D102" s="12"/>
      <c r="E102" s="12"/>
      <c r="F102" s="51">
        <f t="shared" si="0"/>
        <v>0</v>
      </c>
      <c r="G102" s="74"/>
    </row>
    <row r="103" spans="1:7" ht="48" thickBot="1" x14ac:dyDescent="0.3">
      <c r="A103" s="16" t="s">
        <v>17</v>
      </c>
      <c r="B103" s="68" t="s">
        <v>18</v>
      </c>
      <c r="C103" s="12"/>
      <c r="D103" s="12"/>
      <c r="E103" s="12"/>
      <c r="F103" s="51">
        <f>SUM(F104:F106)</f>
        <v>0</v>
      </c>
      <c r="G103" s="74"/>
    </row>
    <row r="104" spans="1:7" ht="16.5" thickBot="1" x14ac:dyDescent="0.3">
      <c r="A104" s="16" t="s">
        <v>19</v>
      </c>
      <c r="B104" s="30"/>
      <c r="C104" s="15"/>
      <c r="D104" s="15"/>
      <c r="E104" s="15"/>
      <c r="F104" s="51">
        <f t="shared" si="0"/>
        <v>0</v>
      </c>
      <c r="G104" s="33"/>
    </row>
    <row r="105" spans="1:7" ht="16.5" thickBot="1" x14ac:dyDescent="0.3">
      <c r="A105" s="16" t="s">
        <v>20</v>
      </c>
      <c r="B105" s="29"/>
      <c r="C105" s="12"/>
      <c r="D105" s="12"/>
      <c r="E105" s="12"/>
      <c r="F105" s="51">
        <f t="shared" si="0"/>
        <v>0</v>
      </c>
      <c r="G105" s="74"/>
    </row>
    <row r="106" spans="1:7" ht="16.5" thickBot="1" x14ac:dyDescent="0.3">
      <c r="A106" s="16" t="s">
        <v>12</v>
      </c>
      <c r="B106" s="29"/>
      <c r="C106" s="12"/>
      <c r="D106" s="12"/>
      <c r="E106" s="12"/>
      <c r="F106" s="51">
        <f t="shared" si="0"/>
        <v>0</v>
      </c>
      <c r="G106" s="74"/>
    </row>
    <row r="107" spans="1:7" ht="189.75" thickBot="1" x14ac:dyDescent="0.3">
      <c r="A107" s="16" t="s">
        <v>21</v>
      </c>
      <c r="B107" s="68" t="s">
        <v>22</v>
      </c>
      <c r="C107" s="12"/>
      <c r="D107" s="12"/>
      <c r="E107" s="12"/>
      <c r="F107" s="51">
        <f t="shared" si="0"/>
        <v>0</v>
      </c>
      <c r="G107" s="74"/>
    </row>
    <row r="108" spans="1:7" ht="16.5" thickBot="1" x14ac:dyDescent="0.3">
      <c r="A108" s="16" t="s">
        <v>23</v>
      </c>
      <c r="B108" s="29"/>
      <c r="C108" s="12"/>
      <c r="D108" s="12"/>
      <c r="E108" s="12"/>
      <c r="F108" s="51">
        <f t="shared" si="0"/>
        <v>0</v>
      </c>
      <c r="G108" s="74"/>
    </row>
    <row r="109" spans="1:7" ht="16.5" thickBot="1" x14ac:dyDescent="0.3">
      <c r="A109" s="16" t="s">
        <v>24</v>
      </c>
      <c r="B109" s="29"/>
      <c r="C109" s="12"/>
      <c r="D109" s="12"/>
      <c r="E109" s="12"/>
      <c r="F109" s="51">
        <f t="shared" si="0"/>
        <v>0</v>
      </c>
      <c r="G109" s="74"/>
    </row>
    <row r="110" spans="1:7" ht="16.5" thickBot="1" x14ac:dyDescent="0.3">
      <c r="A110" s="16" t="s">
        <v>12</v>
      </c>
      <c r="B110" s="29"/>
      <c r="C110" s="12"/>
      <c r="D110" s="12"/>
      <c r="E110" s="12"/>
      <c r="F110" s="51">
        <f t="shared" si="0"/>
        <v>0</v>
      </c>
      <c r="G110" s="74"/>
    </row>
    <row r="111" spans="1:7" ht="158.25" thickBot="1" x14ac:dyDescent="0.3">
      <c r="A111" s="16" t="s">
        <v>25</v>
      </c>
      <c r="B111" s="68" t="s">
        <v>26</v>
      </c>
      <c r="C111" s="12"/>
      <c r="D111" s="12"/>
      <c r="E111" s="12"/>
      <c r="F111" s="51">
        <f>SUM(F112:F114)</f>
        <v>0</v>
      </c>
      <c r="G111" s="74"/>
    </row>
    <row r="112" spans="1:7" ht="16.5" thickBot="1" x14ac:dyDescent="0.3">
      <c r="A112" s="16" t="s">
        <v>27</v>
      </c>
      <c r="B112" s="29"/>
      <c r="C112" s="12"/>
      <c r="D112" s="12"/>
      <c r="E112" s="12"/>
      <c r="F112" s="53">
        <f>D112*E112</f>
        <v>0</v>
      </c>
      <c r="G112" s="74"/>
    </row>
    <row r="113" spans="1:8" ht="16.5" thickBot="1" x14ac:dyDescent="0.3">
      <c r="A113" s="16" t="s">
        <v>28</v>
      </c>
      <c r="B113" s="29"/>
      <c r="C113" s="12"/>
      <c r="D113" s="12"/>
      <c r="E113" s="12"/>
      <c r="F113" s="53"/>
      <c r="G113" s="74"/>
    </row>
    <row r="114" spans="1:8" ht="16.5" thickBot="1" x14ac:dyDescent="0.3">
      <c r="A114" s="16" t="s">
        <v>12</v>
      </c>
      <c r="B114" s="29"/>
      <c r="C114" s="12"/>
      <c r="D114" s="12"/>
      <c r="E114" s="12"/>
      <c r="F114" s="53"/>
      <c r="G114" s="74"/>
    </row>
    <row r="115" spans="1:8" ht="16.5" thickBot="1" x14ac:dyDescent="0.3">
      <c r="A115" s="16" t="s">
        <v>29</v>
      </c>
      <c r="B115" s="29" t="s">
        <v>30</v>
      </c>
      <c r="C115" s="12"/>
      <c r="D115" s="12"/>
      <c r="E115" s="12"/>
      <c r="F115" s="53">
        <f>SUM(F116:F118)</f>
        <v>0</v>
      </c>
      <c r="G115" s="74"/>
    </row>
    <row r="116" spans="1:8" ht="16.5" thickBot="1" x14ac:dyDescent="0.3">
      <c r="A116" s="16" t="s">
        <v>31</v>
      </c>
      <c r="B116" s="30"/>
      <c r="C116" s="12"/>
      <c r="D116" s="15"/>
      <c r="E116" s="15"/>
      <c r="F116" s="53">
        <f>E116*D116</f>
        <v>0</v>
      </c>
      <c r="G116" s="74"/>
    </row>
    <row r="117" spans="1:8" ht="16.5" thickBot="1" x14ac:dyDescent="0.3">
      <c r="A117" s="16" t="s">
        <v>32</v>
      </c>
      <c r="B117" s="29"/>
      <c r="C117" s="12"/>
      <c r="D117" s="12"/>
      <c r="E117" s="12"/>
      <c r="F117" s="53"/>
      <c r="G117" s="74"/>
    </row>
    <row r="118" spans="1:8" ht="16.5" thickBot="1" x14ac:dyDescent="0.3">
      <c r="A118" s="16" t="s">
        <v>12</v>
      </c>
      <c r="B118" s="29"/>
      <c r="C118" s="12"/>
      <c r="D118" s="12"/>
      <c r="E118" s="12"/>
      <c r="F118" s="53"/>
      <c r="G118" s="74"/>
    </row>
    <row r="119" spans="1:8" ht="16.5" thickBot="1" x14ac:dyDescent="0.3">
      <c r="A119" s="16" t="s">
        <v>51</v>
      </c>
      <c r="B119" s="31" t="s">
        <v>33</v>
      </c>
      <c r="C119" s="9"/>
      <c r="D119" s="12"/>
      <c r="E119" s="12"/>
      <c r="F119" s="53">
        <f>F29+F72+F103+F107+F115+F111</f>
        <v>350000</v>
      </c>
      <c r="G119" s="74"/>
    </row>
    <row r="120" spans="1:8" ht="18.75" x14ac:dyDescent="0.25">
      <c r="A120" s="1"/>
    </row>
    <row r="121" spans="1:8" ht="15.75" x14ac:dyDescent="0.25">
      <c r="A121" s="24"/>
      <c r="B121" s="32"/>
      <c r="C121" s="24"/>
      <c r="D121" s="24"/>
      <c r="E121" s="24"/>
      <c r="F121" s="24"/>
      <c r="G121" s="24"/>
    </row>
    <row r="122" spans="1:8" ht="285.75" customHeight="1" x14ac:dyDescent="0.25">
      <c r="A122" s="88" t="s">
        <v>291</v>
      </c>
      <c r="B122" s="89"/>
      <c r="C122" s="89"/>
      <c r="D122" s="89"/>
      <c r="E122" s="89"/>
      <c r="F122" s="89"/>
      <c r="G122" s="89"/>
      <c r="H122" s="23"/>
    </row>
    <row r="123" spans="1:8" ht="36" customHeight="1" x14ac:dyDescent="0.25">
      <c r="A123" s="88" t="s">
        <v>121</v>
      </c>
      <c r="B123" s="88"/>
      <c r="C123" s="88"/>
      <c r="D123" s="88"/>
      <c r="E123" s="88"/>
      <c r="F123" s="88"/>
      <c r="G123" s="88"/>
      <c r="H123" s="88"/>
    </row>
    <row r="124" spans="1:8" ht="43.5" customHeight="1" x14ac:dyDescent="0.3">
      <c r="A124" s="87" t="s">
        <v>280</v>
      </c>
      <c r="B124" s="87"/>
      <c r="C124" s="87"/>
      <c r="D124" s="87"/>
      <c r="E124" s="87"/>
      <c r="F124" s="87"/>
      <c r="G124" s="87"/>
      <c r="H124" s="87"/>
    </row>
    <row r="125" spans="1:8" ht="30.75" customHeight="1" x14ac:dyDescent="0.25">
      <c r="A125" s="88" t="s">
        <v>122</v>
      </c>
      <c r="B125" s="88"/>
      <c r="C125" s="88"/>
      <c r="D125" s="88"/>
      <c r="E125" s="88"/>
      <c r="F125" s="88"/>
      <c r="G125" s="88"/>
      <c r="H125" s="88"/>
    </row>
    <row r="126" spans="1:8" ht="233.25" customHeight="1" x14ac:dyDescent="0.25">
      <c r="A126" s="88" t="s">
        <v>295</v>
      </c>
      <c r="B126" s="88"/>
      <c r="C126" s="88"/>
      <c r="D126" s="88"/>
      <c r="E126" s="88"/>
      <c r="F126" s="88"/>
      <c r="G126" s="88"/>
      <c r="H126" s="88"/>
    </row>
    <row r="127" spans="1:8" ht="18.75" customHeight="1" x14ac:dyDescent="0.25">
      <c r="A127" s="88" t="s">
        <v>104</v>
      </c>
      <c r="B127" s="88"/>
      <c r="C127" s="88"/>
      <c r="D127" s="88"/>
      <c r="E127" s="88"/>
      <c r="F127" s="88"/>
      <c r="G127" s="88"/>
      <c r="H127" s="88"/>
    </row>
    <row r="128" spans="1:8" ht="28.5" customHeight="1" x14ac:dyDescent="0.25">
      <c r="A128" s="88" t="s">
        <v>282</v>
      </c>
      <c r="B128" s="88"/>
      <c r="C128" s="88"/>
      <c r="D128" s="88"/>
      <c r="E128" s="88"/>
      <c r="F128" s="88"/>
      <c r="G128" s="88"/>
      <c r="H128" s="88"/>
    </row>
    <row r="129" spans="1:8" ht="23.25" customHeight="1" x14ac:dyDescent="0.25">
      <c r="A129" s="88" t="s">
        <v>281</v>
      </c>
      <c r="B129" s="88"/>
      <c r="C129" s="88"/>
      <c r="D129" s="88"/>
      <c r="E129" s="88"/>
      <c r="F129" s="88"/>
      <c r="G129" s="88"/>
      <c r="H129" s="88"/>
    </row>
    <row r="130" spans="1:8" s="22" customFormat="1" ht="18.75" customHeight="1" x14ac:dyDescent="0.25">
      <c r="A130" s="88" t="s">
        <v>105</v>
      </c>
      <c r="B130" s="88"/>
      <c r="C130" s="88"/>
      <c r="D130" s="88"/>
      <c r="E130" s="88"/>
      <c r="F130" s="88"/>
      <c r="G130" s="88"/>
      <c r="H130" s="88"/>
    </row>
    <row r="131" spans="1:8" ht="19.5" thickBot="1" x14ac:dyDescent="0.3">
      <c r="A131" s="86" t="s">
        <v>34</v>
      </c>
      <c r="B131" s="86"/>
      <c r="C131" s="86"/>
      <c r="D131" s="86"/>
      <c r="E131" s="86"/>
      <c r="F131" s="86"/>
      <c r="G131" s="86"/>
      <c r="H131" s="86"/>
    </row>
    <row r="132" spans="1:8" ht="62.25" customHeight="1" x14ac:dyDescent="0.25">
      <c r="A132" s="13" t="s">
        <v>2</v>
      </c>
      <c r="B132" s="90" t="s">
        <v>35</v>
      </c>
      <c r="C132" s="92" t="s">
        <v>36</v>
      </c>
      <c r="D132" s="92" t="s">
        <v>37</v>
      </c>
      <c r="E132" s="92" t="s">
        <v>38</v>
      </c>
      <c r="F132" s="92" t="s">
        <v>39</v>
      </c>
      <c r="G132" s="92" t="s">
        <v>40</v>
      </c>
      <c r="H132" s="92" t="s">
        <v>41</v>
      </c>
    </row>
    <row r="133" spans="1:8" ht="33" customHeight="1" x14ac:dyDescent="0.25">
      <c r="A133" s="80" t="s">
        <v>3</v>
      </c>
      <c r="B133" s="94"/>
      <c r="C133" s="95"/>
      <c r="D133" s="95"/>
      <c r="E133" s="95"/>
      <c r="F133" s="95"/>
      <c r="G133" s="95"/>
      <c r="H133" s="95"/>
    </row>
    <row r="134" spans="1:8" ht="21" customHeight="1" x14ac:dyDescent="0.25">
      <c r="A134" s="82" t="s">
        <v>10</v>
      </c>
      <c r="B134" s="81" t="s">
        <v>261</v>
      </c>
      <c r="C134" s="81" t="s">
        <v>270</v>
      </c>
      <c r="D134" s="81">
        <v>10</v>
      </c>
      <c r="E134" s="81">
        <v>1000</v>
      </c>
      <c r="F134" s="83">
        <f>D134*E134</f>
        <v>10000</v>
      </c>
      <c r="G134" s="82"/>
      <c r="H134" s="83">
        <f>D134*G134</f>
        <v>0</v>
      </c>
    </row>
    <row r="135" spans="1:8" ht="29.25" customHeight="1" x14ac:dyDescent="0.25">
      <c r="A135" s="82" t="s">
        <v>13</v>
      </c>
      <c r="B135" s="81" t="s">
        <v>262</v>
      </c>
      <c r="C135" s="81" t="s">
        <v>271</v>
      </c>
      <c r="D135" s="81">
        <v>20</v>
      </c>
      <c r="E135" s="81">
        <v>300</v>
      </c>
      <c r="F135" s="83">
        <f t="shared" ref="F135:F142" si="1">D135*E135</f>
        <v>6000</v>
      </c>
      <c r="G135" s="82"/>
      <c r="H135" s="83">
        <f t="shared" ref="H135:H143" si="2">D135*G135</f>
        <v>0</v>
      </c>
    </row>
    <row r="136" spans="1:8" ht="25.5" customHeight="1" x14ac:dyDescent="0.25">
      <c r="A136" s="82" t="s">
        <v>17</v>
      </c>
      <c r="B136" s="81" t="s">
        <v>263</v>
      </c>
      <c r="C136" s="81" t="s">
        <v>272</v>
      </c>
      <c r="D136" s="81">
        <v>10</v>
      </c>
      <c r="E136" s="81">
        <v>3000</v>
      </c>
      <c r="F136" s="83">
        <f t="shared" si="1"/>
        <v>30000</v>
      </c>
      <c r="G136" s="82"/>
      <c r="H136" s="83">
        <f t="shared" si="2"/>
        <v>0</v>
      </c>
    </row>
    <row r="137" spans="1:8" x14ac:dyDescent="0.25">
      <c r="A137" s="82" t="s">
        <v>21</v>
      </c>
      <c r="B137" s="81" t="s">
        <v>264</v>
      </c>
      <c r="C137" s="81" t="s">
        <v>270</v>
      </c>
      <c r="D137" s="81">
        <v>20</v>
      </c>
      <c r="E137" s="81">
        <v>1000</v>
      </c>
      <c r="F137" s="83">
        <f t="shared" si="1"/>
        <v>20000</v>
      </c>
      <c r="G137" s="82"/>
      <c r="H137" s="83">
        <f t="shared" si="2"/>
        <v>0</v>
      </c>
    </row>
    <row r="138" spans="1:8" x14ac:dyDescent="0.25">
      <c r="A138" s="82" t="s">
        <v>25</v>
      </c>
      <c r="B138" s="81" t="s">
        <v>265</v>
      </c>
      <c r="C138" s="81" t="s">
        <v>272</v>
      </c>
      <c r="D138" s="81">
        <v>10</v>
      </c>
      <c r="E138" s="81">
        <v>500</v>
      </c>
      <c r="F138" s="83">
        <f t="shared" si="1"/>
        <v>5000</v>
      </c>
      <c r="G138" s="82"/>
      <c r="H138" s="83">
        <f t="shared" si="2"/>
        <v>0</v>
      </c>
    </row>
    <row r="139" spans="1:8" x14ac:dyDescent="0.25">
      <c r="A139" s="82" t="s">
        <v>29</v>
      </c>
      <c r="B139" s="81" t="s">
        <v>266</v>
      </c>
      <c r="C139" s="81" t="s">
        <v>273</v>
      </c>
      <c r="D139" s="81">
        <v>5</v>
      </c>
      <c r="E139" s="81">
        <v>700</v>
      </c>
      <c r="F139" s="83">
        <f t="shared" si="1"/>
        <v>3500</v>
      </c>
      <c r="G139" s="82"/>
      <c r="H139" s="83">
        <f t="shared" si="2"/>
        <v>0</v>
      </c>
    </row>
    <row r="140" spans="1:8" x14ac:dyDescent="0.25">
      <c r="A140" s="82" t="s">
        <v>51</v>
      </c>
      <c r="B140" s="81" t="s">
        <v>267</v>
      </c>
      <c r="C140" s="81" t="s">
        <v>274</v>
      </c>
      <c r="D140" s="81">
        <v>40</v>
      </c>
      <c r="E140" s="81">
        <v>200</v>
      </c>
      <c r="F140" s="83">
        <f t="shared" si="1"/>
        <v>8000</v>
      </c>
      <c r="G140" s="82"/>
      <c r="H140" s="83">
        <f t="shared" si="2"/>
        <v>0</v>
      </c>
    </row>
    <row r="141" spans="1:8" x14ac:dyDescent="0.25">
      <c r="A141" s="82" t="s">
        <v>53</v>
      </c>
      <c r="B141" s="81" t="s">
        <v>268</v>
      </c>
      <c r="C141" s="81" t="s">
        <v>270</v>
      </c>
      <c r="D141" s="81">
        <v>50</v>
      </c>
      <c r="E141" s="81">
        <v>2000</v>
      </c>
      <c r="F141" s="83">
        <f t="shared" si="1"/>
        <v>100000</v>
      </c>
      <c r="G141" s="82"/>
      <c r="H141" s="83">
        <f t="shared" si="2"/>
        <v>0</v>
      </c>
    </row>
    <row r="142" spans="1:8" ht="25.5" customHeight="1" x14ac:dyDescent="0.25">
      <c r="A142" s="82" t="s">
        <v>130</v>
      </c>
      <c r="B142" s="81" t="s">
        <v>269</v>
      </c>
      <c r="C142" s="81" t="s">
        <v>270</v>
      </c>
      <c r="D142" s="81">
        <v>10</v>
      </c>
      <c r="E142" s="81">
        <v>1000</v>
      </c>
      <c r="F142" s="83">
        <f t="shared" si="1"/>
        <v>10000</v>
      </c>
      <c r="G142" s="82"/>
      <c r="H142" s="83">
        <f t="shared" si="2"/>
        <v>0</v>
      </c>
    </row>
    <row r="143" spans="1:8" x14ac:dyDescent="0.25">
      <c r="A143" s="82" t="s">
        <v>12</v>
      </c>
      <c r="B143" s="84" t="s">
        <v>42</v>
      </c>
      <c r="C143" s="85"/>
      <c r="D143" s="85"/>
      <c r="E143" s="85"/>
      <c r="F143" s="83">
        <f>F134+F135+F136+F137+F138+F139+F140+F141+F142</f>
        <v>192500</v>
      </c>
      <c r="G143" s="85"/>
      <c r="H143" s="83">
        <f t="shared" si="2"/>
        <v>0</v>
      </c>
    </row>
    <row r="144" spans="1:8" ht="18.75" x14ac:dyDescent="0.25">
      <c r="A144" s="18"/>
    </row>
    <row r="145" spans="1:5" ht="18.75" x14ac:dyDescent="0.25">
      <c r="A145" s="89" t="s">
        <v>107</v>
      </c>
      <c r="B145" s="89"/>
      <c r="C145" s="89"/>
    </row>
    <row r="146" spans="1:5" ht="19.5" thickBot="1" x14ac:dyDescent="0.3">
      <c r="A146" s="86" t="s">
        <v>43</v>
      </c>
      <c r="B146" s="86"/>
      <c r="C146" s="86"/>
    </row>
    <row r="147" spans="1:5" ht="15.75" x14ac:dyDescent="0.25">
      <c r="A147" s="13" t="s">
        <v>2</v>
      </c>
      <c r="B147" s="90" t="s">
        <v>4</v>
      </c>
      <c r="C147" s="92" t="s">
        <v>44</v>
      </c>
    </row>
    <row r="148" spans="1:5" ht="16.5" thickBot="1" x14ac:dyDescent="0.3">
      <c r="A148" s="16" t="s">
        <v>3</v>
      </c>
      <c r="B148" s="91"/>
      <c r="C148" s="93"/>
    </row>
    <row r="149" spans="1:5" ht="16.5" thickBot="1" x14ac:dyDescent="0.3">
      <c r="A149" s="5" t="s">
        <v>10</v>
      </c>
      <c r="B149" s="29" t="s">
        <v>45</v>
      </c>
      <c r="C149" s="6"/>
    </row>
    <row r="150" spans="1:5" ht="16.5" thickBot="1" x14ac:dyDescent="0.3">
      <c r="A150" s="5" t="s">
        <v>13</v>
      </c>
      <c r="B150" s="68" t="s">
        <v>46</v>
      </c>
      <c r="C150" s="6">
        <v>10000</v>
      </c>
    </row>
    <row r="151" spans="1:5" ht="16.5" thickBot="1" x14ac:dyDescent="0.3">
      <c r="A151" s="5" t="s">
        <v>17</v>
      </c>
      <c r="B151" s="68" t="s">
        <v>47</v>
      </c>
      <c r="C151" s="6"/>
    </row>
    <row r="152" spans="1:5" ht="16.5" thickBot="1" x14ac:dyDescent="0.3">
      <c r="A152" s="5" t="s">
        <v>21</v>
      </c>
      <c r="B152" s="68" t="s">
        <v>48</v>
      </c>
      <c r="C152" s="6"/>
    </row>
    <row r="153" spans="1:5" ht="16.5" thickBot="1" x14ac:dyDescent="0.3">
      <c r="A153" s="5" t="s">
        <v>25</v>
      </c>
      <c r="B153" s="29" t="s">
        <v>49</v>
      </c>
      <c r="C153" s="6">
        <v>6000</v>
      </c>
    </row>
    <row r="154" spans="1:5" ht="36" customHeight="1" thickBot="1" x14ac:dyDescent="0.3">
      <c r="A154" s="5" t="s">
        <v>29</v>
      </c>
      <c r="B154" s="68" t="s">
        <v>50</v>
      </c>
      <c r="C154" s="6"/>
    </row>
    <row r="155" spans="1:5" ht="48" thickBot="1" x14ac:dyDescent="0.3">
      <c r="A155" s="5" t="s">
        <v>51</v>
      </c>
      <c r="B155" s="68" t="s">
        <v>52</v>
      </c>
      <c r="C155" s="6"/>
      <c r="D155" s="69"/>
      <c r="E155" s="69"/>
    </row>
    <row r="156" spans="1:5" ht="16.5" thickBot="1" x14ac:dyDescent="0.3">
      <c r="A156" s="5" t="s">
        <v>53</v>
      </c>
      <c r="B156" s="29" t="s">
        <v>54</v>
      </c>
      <c r="C156" s="6">
        <v>7700</v>
      </c>
    </row>
    <row r="157" spans="1:5" ht="16.5" thickBot="1" x14ac:dyDescent="0.3">
      <c r="A157" s="5" t="s">
        <v>12</v>
      </c>
      <c r="B157" s="29"/>
      <c r="C157" s="6"/>
    </row>
    <row r="158" spans="1:5" ht="16.5" thickBot="1" x14ac:dyDescent="0.3">
      <c r="A158" s="5" t="s">
        <v>12</v>
      </c>
      <c r="B158" s="29"/>
      <c r="C158" s="6"/>
    </row>
    <row r="159" spans="1:5" ht="16.5" thickBot="1" x14ac:dyDescent="0.3">
      <c r="A159" s="5" t="s">
        <v>12</v>
      </c>
      <c r="B159" s="29" t="s">
        <v>33</v>
      </c>
      <c r="C159" s="73">
        <f>C149+C150+C151+C152+C153+C154+C155+C156</f>
        <v>23700</v>
      </c>
    </row>
    <row r="160" spans="1:5" ht="18.75" x14ac:dyDescent="0.25">
      <c r="A160" s="1"/>
    </row>
    <row r="161" spans="1:15" ht="18.75" x14ac:dyDescent="0.25">
      <c r="A161" s="89" t="s">
        <v>106</v>
      </c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</row>
    <row r="162" spans="1:15" ht="18.75" x14ac:dyDescent="0.25">
      <c r="A162" s="89" t="s">
        <v>55</v>
      </c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</row>
    <row r="163" spans="1:15" ht="19.5" thickBot="1" x14ac:dyDescent="0.3">
      <c r="A163" s="17" t="s">
        <v>56</v>
      </c>
    </row>
    <row r="164" spans="1:15" ht="49.5" customHeight="1" thickBot="1" x14ac:dyDescent="0.3">
      <c r="A164" s="56" t="s">
        <v>103</v>
      </c>
      <c r="B164" s="57" t="s">
        <v>57</v>
      </c>
      <c r="C164" s="58" t="s">
        <v>58</v>
      </c>
      <c r="D164" s="58" t="s">
        <v>59</v>
      </c>
      <c r="E164" s="58" t="s">
        <v>60</v>
      </c>
      <c r="F164" s="58" t="s">
        <v>61</v>
      </c>
      <c r="G164" s="58" t="s">
        <v>62</v>
      </c>
      <c r="H164" s="58" t="s">
        <v>63</v>
      </c>
      <c r="I164" s="58" t="s">
        <v>64</v>
      </c>
      <c r="J164" s="58" t="s">
        <v>65</v>
      </c>
      <c r="K164" s="58" t="s">
        <v>66</v>
      </c>
      <c r="L164" s="58" t="s">
        <v>67</v>
      </c>
      <c r="M164" s="58" t="s">
        <v>68</v>
      </c>
      <c r="N164" s="58" t="s">
        <v>69</v>
      </c>
      <c r="O164" s="58" t="s">
        <v>33</v>
      </c>
    </row>
    <row r="165" spans="1:15" ht="16.5" thickBot="1" x14ac:dyDescent="0.3">
      <c r="A165" s="56" t="s">
        <v>10</v>
      </c>
      <c r="B165" s="59" t="s">
        <v>70</v>
      </c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</row>
    <row r="166" spans="1:15" ht="16.5" thickBot="1" x14ac:dyDescent="0.3">
      <c r="A166" s="60" t="s">
        <v>13</v>
      </c>
      <c r="B166" s="61" t="s">
        <v>71</v>
      </c>
      <c r="C166" s="62">
        <v>0.5</v>
      </c>
      <c r="D166" s="62">
        <v>0.7</v>
      </c>
      <c r="E166" s="62">
        <v>0.8</v>
      </c>
      <c r="F166" s="62">
        <v>0.9</v>
      </c>
      <c r="G166" s="62">
        <v>1</v>
      </c>
      <c r="H166" s="62">
        <v>1</v>
      </c>
      <c r="I166" s="62">
        <v>1</v>
      </c>
      <c r="J166" s="62">
        <v>1</v>
      </c>
      <c r="K166" s="62">
        <v>1</v>
      </c>
      <c r="L166" s="62">
        <v>1</v>
      </c>
      <c r="M166" s="62">
        <v>1</v>
      </c>
      <c r="N166" s="62">
        <v>1</v>
      </c>
      <c r="O166" s="54"/>
    </row>
    <row r="167" spans="1:15" ht="16.5" thickBot="1" x14ac:dyDescent="0.3">
      <c r="A167" s="60" t="s">
        <v>17</v>
      </c>
      <c r="B167" s="61" t="s">
        <v>72</v>
      </c>
      <c r="C167" s="54">
        <f>$F143*C166</f>
        <v>96250</v>
      </c>
      <c r="D167" s="54">
        <f t="shared" ref="D167:N167" si="3">$F143*D166</f>
        <v>134750</v>
      </c>
      <c r="E167" s="54">
        <f>$F143*E166</f>
        <v>154000</v>
      </c>
      <c r="F167" s="54">
        <f t="shared" si="3"/>
        <v>173250</v>
      </c>
      <c r="G167" s="54">
        <f t="shared" si="3"/>
        <v>192500</v>
      </c>
      <c r="H167" s="54">
        <f t="shared" si="3"/>
        <v>192500</v>
      </c>
      <c r="I167" s="54">
        <f t="shared" si="3"/>
        <v>192500</v>
      </c>
      <c r="J167" s="54">
        <f t="shared" si="3"/>
        <v>192500</v>
      </c>
      <c r="K167" s="54">
        <f t="shared" si="3"/>
        <v>192500</v>
      </c>
      <c r="L167" s="54">
        <f t="shared" si="3"/>
        <v>192500</v>
      </c>
      <c r="M167" s="54">
        <f t="shared" si="3"/>
        <v>192500</v>
      </c>
      <c r="N167" s="54">
        <f t="shared" si="3"/>
        <v>192500</v>
      </c>
      <c r="O167" s="54">
        <f>SUM(C167:N167)</f>
        <v>2098250</v>
      </c>
    </row>
    <row r="168" spans="1:15" ht="66.75" customHeight="1" thickBot="1" x14ac:dyDescent="0.3">
      <c r="A168" s="60" t="s">
        <v>21</v>
      </c>
      <c r="B168" s="61" t="s">
        <v>108</v>
      </c>
      <c r="C168" s="54">
        <f>SUM(C169:C172)</f>
        <v>16000</v>
      </c>
      <c r="D168" s="54">
        <f>SUM(D169:D172)</f>
        <v>16000</v>
      </c>
      <c r="E168" s="54">
        <f>SUM(E169:E172)</f>
        <v>16000</v>
      </c>
      <c r="F168" s="54">
        <f t="shared" ref="F168:N168" si="4">SUM(F169:F172)</f>
        <v>16000</v>
      </c>
      <c r="G168" s="54">
        <f t="shared" si="4"/>
        <v>16000</v>
      </c>
      <c r="H168" s="54">
        <f t="shared" si="4"/>
        <v>16000</v>
      </c>
      <c r="I168" s="54">
        <f t="shared" si="4"/>
        <v>16000</v>
      </c>
      <c r="J168" s="54">
        <f t="shared" si="4"/>
        <v>16000</v>
      </c>
      <c r="K168" s="54">
        <f t="shared" si="4"/>
        <v>16000</v>
      </c>
      <c r="L168" s="54">
        <f t="shared" si="4"/>
        <v>16000</v>
      </c>
      <c r="M168" s="54">
        <f t="shared" si="4"/>
        <v>16000</v>
      </c>
      <c r="N168" s="54">
        <f t="shared" si="4"/>
        <v>16000</v>
      </c>
      <c r="O168" s="54">
        <f>SUM(C168:N168)</f>
        <v>192000</v>
      </c>
    </row>
    <row r="169" spans="1:15" ht="16.5" thickBot="1" x14ac:dyDescent="0.3">
      <c r="A169" s="60" t="s">
        <v>23</v>
      </c>
      <c r="B169" s="61" t="s">
        <v>123</v>
      </c>
      <c r="C169" s="54">
        <f>C166*H143</f>
        <v>0</v>
      </c>
      <c r="D169" s="54">
        <f>D166*H143</f>
        <v>0</v>
      </c>
      <c r="E169" s="54">
        <f>E166*H143</f>
        <v>0</v>
      </c>
      <c r="F169" s="54">
        <f>F166*H143</f>
        <v>0</v>
      </c>
      <c r="G169" s="54">
        <f>G166*H143</f>
        <v>0</v>
      </c>
      <c r="H169" s="54">
        <f>H166*H143</f>
        <v>0</v>
      </c>
      <c r="I169" s="54">
        <f>I166*H143</f>
        <v>0</v>
      </c>
      <c r="J169" s="54">
        <f>J166*H143</f>
        <v>0</v>
      </c>
      <c r="K169" s="54">
        <f>K166*H143</f>
        <v>0</v>
      </c>
      <c r="L169" s="54">
        <f>L166*H143</f>
        <v>0</v>
      </c>
      <c r="M169" s="54">
        <f>M166*H143</f>
        <v>0</v>
      </c>
      <c r="N169" s="54">
        <f>N166*H143</f>
        <v>0</v>
      </c>
      <c r="O169" s="54">
        <f>SUM(C169:N169)</f>
        <v>0</v>
      </c>
    </row>
    <row r="170" spans="1:15" ht="16.5" thickBot="1" x14ac:dyDescent="0.3">
      <c r="A170" s="60" t="s">
        <v>24</v>
      </c>
      <c r="B170" s="61" t="s">
        <v>126</v>
      </c>
      <c r="C170" s="54">
        <f>SUM(C149:C155)</f>
        <v>16000</v>
      </c>
      <c r="D170" s="54">
        <f>SUM(C149:C155)</f>
        <v>16000</v>
      </c>
      <c r="E170" s="54">
        <f>SUM(C149:C155)</f>
        <v>16000</v>
      </c>
      <c r="F170" s="54">
        <f>SUM(C149:C155)</f>
        <v>16000</v>
      </c>
      <c r="G170" s="54">
        <f>SUM(C149:C155)</f>
        <v>16000</v>
      </c>
      <c r="H170" s="54">
        <f>SUM(C149:C155)</f>
        <v>16000</v>
      </c>
      <c r="I170" s="54">
        <f>SUM(C149:C155)</f>
        <v>16000</v>
      </c>
      <c r="J170" s="54">
        <f>SUM(C149:C155)</f>
        <v>16000</v>
      </c>
      <c r="K170" s="54">
        <f>SUM(C149:C155)</f>
        <v>16000</v>
      </c>
      <c r="L170" s="54">
        <f>SUM(C149:C155)</f>
        <v>16000</v>
      </c>
      <c r="M170" s="54">
        <f>SUM(C149:C155)</f>
        <v>16000</v>
      </c>
      <c r="N170" s="54">
        <f>SUM(C149:C155)</f>
        <v>16000</v>
      </c>
      <c r="O170" s="54">
        <f>SUM(C170:N170)</f>
        <v>192000</v>
      </c>
    </row>
    <row r="171" spans="1:15" ht="16.5" thickBot="1" x14ac:dyDescent="0.3">
      <c r="A171" s="60"/>
      <c r="B171" s="61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</row>
    <row r="172" spans="1:15" ht="16.5" thickBot="1" x14ac:dyDescent="0.3">
      <c r="A172" s="60" t="s">
        <v>12</v>
      </c>
      <c r="B172" s="61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>
        <f t="shared" ref="O172:O173" si="5">SUM(C172:N172)</f>
        <v>0</v>
      </c>
    </row>
    <row r="173" spans="1:15" ht="16.5" thickBot="1" x14ac:dyDescent="0.3">
      <c r="A173" s="60" t="s">
        <v>25</v>
      </c>
      <c r="B173" s="61" t="s">
        <v>73</v>
      </c>
      <c r="C173" s="54">
        <f>C167-C168</f>
        <v>80250</v>
      </c>
      <c r="D173" s="54">
        <f>D167-D168</f>
        <v>118750</v>
      </c>
      <c r="E173" s="54">
        <f t="shared" ref="E173:N173" si="6">E167-E168</f>
        <v>138000</v>
      </c>
      <c r="F173" s="54">
        <f>F167-F168</f>
        <v>157250</v>
      </c>
      <c r="G173" s="54">
        <f t="shared" si="6"/>
        <v>176500</v>
      </c>
      <c r="H173" s="54">
        <f t="shared" si="6"/>
        <v>176500</v>
      </c>
      <c r="I173" s="54">
        <f t="shared" si="6"/>
        <v>176500</v>
      </c>
      <c r="J173" s="54">
        <f t="shared" si="6"/>
        <v>176500</v>
      </c>
      <c r="K173" s="54">
        <f t="shared" si="6"/>
        <v>176500</v>
      </c>
      <c r="L173" s="54">
        <f t="shared" si="6"/>
        <v>176500</v>
      </c>
      <c r="M173" s="54">
        <f t="shared" si="6"/>
        <v>176500</v>
      </c>
      <c r="N173" s="54">
        <f t="shared" si="6"/>
        <v>176500</v>
      </c>
      <c r="O173" s="54">
        <f t="shared" si="5"/>
        <v>1906250</v>
      </c>
    </row>
    <row r="174" spans="1:15" ht="16.5" thickBot="1" x14ac:dyDescent="0.3">
      <c r="A174" s="60" t="s">
        <v>29</v>
      </c>
      <c r="B174" s="61" t="s">
        <v>74</v>
      </c>
      <c r="C174" s="54">
        <f>SUM(C175:C176)</f>
        <v>3850</v>
      </c>
      <c r="D174" s="54">
        <f>SUM(D175:D176)</f>
        <v>5390</v>
      </c>
      <c r="E174" s="54">
        <f t="shared" ref="E174:N174" si="7">SUM(E175:E176)</f>
        <v>6160</v>
      </c>
      <c r="F174" s="54">
        <f t="shared" si="7"/>
        <v>6930</v>
      </c>
      <c r="G174" s="54">
        <f>SUM(G175:G176)</f>
        <v>7700</v>
      </c>
      <c r="H174" s="54">
        <f t="shared" si="7"/>
        <v>7700</v>
      </c>
      <c r="I174" s="54">
        <f t="shared" si="7"/>
        <v>7700</v>
      </c>
      <c r="J174" s="54">
        <f t="shared" si="7"/>
        <v>7700</v>
      </c>
      <c r="K174" s="54">
        <f t="shared" si="7"/>
        <v>7700</v>
      </c>
      <c r="L174" s="54">
        <f t="shared" si="7"/>
        <v>7700</v>
      </c>
      <c r="M174" s="54">
        <f t="shared" si="7"/>
        <v>7700</v>
      </c>
      <c r="N174" s="54">
        <f t="shared" si="7"/>
        <v>7700</v>
      </c>
      <c r="O174" s="54">
        <f>SUM(C174:N174)</f>
        <v>83930</v>
      </c>
    </row>
    <row r="175" spans="1:15" ht="17.25" thickBot="1" x14ac:dyDescent="0.3">
      <c r="A175" s="60"/>
      <c r="B175" s="63" t="s">
        <v>124</v>
      </c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>
        <f t="shared" ref="O175:O177" si="8">SUM(C175:N175)</f>
        <v>0</v>
      </c>
    </row>
    <row r="176" spans="1:15" ht="33.75" thickBot="1" x14ac:dyDescent="0.3">
      <c r="A176" s="60"/>
      <c r="B176" s="63" t="s">
        <v>125</v>
      </c>
      <c r="C176" s="56">
        <f>C167*0.04</f>
        <v>3850</v>
      </c>
      <c r="D176" s="56">
        <f t="shared" ref="D176:N176" si="9">D167*0.04</f>
        <v>5390</v>
      </c>
      <c r="E176" s="56">
        <f t="shared" si="9"/>
        <v>6160</v>
      </c>
      <c r="F176" s="56">
        <f t="shared" si="9"/>
        <v>6930</v>
      </c>
      <c r="G176" s="56">
        <f t="shared" si="9"/>
        <v>7700</v>
      </c>
      <c r="H176" s="56">
        <f t="shared" si="9"/>
        <v>7700</v>
      </c>
      <c r="I176" s="56">
        <f t="shared" si="9"/>
        <v>7700</v>
      </c>
      <c r="J176" s="56">
        <f t="shared" si="9"/>
        <v>7700</v>
      </c>
      <c r="K176" s="56">
        <f t="shared" si="9"/>
        <v>7700</v>
      </c>
      <c r="L176" s="56">
        <f t="shared" si="9"/>
        <v>7700</v>
      </c>
      <c r="M176" s="56">
        <f t="shared" si="9"/>
        <v>7700</v>
      </c>
      <c r="N176" s="56">
        <f t="shared" si="9"/>
        <v>7700</v>
      </c>
      <c r="O176" s="56">
        <f t="shared" si="8"/>
        <v>83930</v>
      </c>
    </row>
    <row r="177" spans="1:15" ht="16.5" thickBot="1" x14ac:dyDescent="0.3">
      <c r="A177" s="60" t="s">
        <v>51</v>
      </c>
      <c r="B177" s="59" t="s">
        <v>75</v>
      </c>
      <c r="C177" s="56">
        <f>C173-C174</f>
        <v>76400</v>
      </c>
      <c r="D177" s="56">
        <f t="shared" ref="D177:N177" si="10">D173-D174</f>
        <v>113360</v>
      </c>
      <c r="E177" s="56">
        <f>E173-E174</f>
        <v>131840</v>
      </c>
      <c r="F177" s="56">
        <f t="shared" si="10"/>
        <v>150320</v>
      </c>
      <c r="G177" s="56">
        <f t="shared" si="10"/>
        <v>168800</v>
      </c>
      <c r="H177" s="56">
        <f t="shared" si="10"/>
        <v>168800</v>
      </c>
      <c r="I177" s="56">
        <f t="shared" si="10"/>
        <v>168800</v>
      </c>
      <c r="J177" s="56">
        <f t="shared" si="10"/>
        <v>168800</v>
      </c>
      <c r="K177" s="56">
        <f t="shared" si="10"/>
        <v>168800</v>
      </c>
      <c r="L177" s="56">
        <f t="shared" si="10"/>
        <v>168800</v>
      </c>
      <c r="M177" s="56">
        <f t="shared" si="10"/>
        <v>168800</v>
      </c>
      <c r="N177" s="56">
        <f t="shared" si="10"/>
        <v>168800</v>
      </c>
      <c r="O177" s="56">
        <f t="shared" si="8"/>
        <v>1822320</v>
      </c>
    </row>
    <row r="178" spans="1:15" ht="16.5" thickBot="1" x14ac:dyDescent="0.3">
      <c r="A178" s="102" t="s">
        <v>53</v>
      </c>
      <c r="B178" s="59" t="s">
        <v>76</v>
      </c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4">
        <f>D188/D184</f>
        <v>0.86849517455022052</v>
      </c>
    </row>
    <row r="179" spans="1:15" ht="16.5" thickBot="1" x14ac:dyDescent="0.3">
      <c r="A179" s="103"/>
      <c r="B179" s="64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5"/>
    </row>
    <row r="180" spans="1:15" ht="18.75" x14ac:dyDescent="0.25">
      <c r="A180" s="18"/>
    </row>
    <row r="181" spans="1:15" ht="18.75" x14ac:dyDescent="0.25">
      <c r="A181" s="89" t="s">
        <v>77</v>
      </c>
      <c r="B181" s="89"/>
      <c r="C181" s="89"/>
      <c r="D181" s="89"/>
      <c r="E181" s="89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5" ht="19.5" thickBot="1" x14ac:dyDescent="0.3">
      <c r="A182" s="86" t="s">
        <v>78</v>
      </c>
      <c r="B182" s="86"/>
      <c r="C182" s="86"/>
      <c r="D182" s="86"/>
      <c r="E182" s="86"/>
    </row>
    <row r="183" spans="1:15" ht="48" thickBot="1" x14ac:dyDescent="0.3">
      <c r="A183" s="8" t="s">
        <v>103</v>
      </c>
      <c r="B183" s="33" t="s">
        <v>57</v>
      </c>
      <c r="C183" s="15" t="s">
        <v>79</v>
      </c>
      <c r="D183" s="15" t="s">
        <v>109</v>
      </c>
      <c r="E183" s="15" t="s">
        <v>80</v>
      </c>
    </row>
    <row r="184" spans="1:15" ht="16.5" thickBot="1" x14ac:dyDescent="0.3">
      <c r="A184" s="8" t="s">
        <v>10</v>
      </c>
      <c r="B184" s="31" t="s">
        <v>81</v>
      </c>
      <c r="C184" s="15" t="s">
        <v>82</v>
      </c>
      <c r="D184" s="65">
        <f>E184/12</f>
        <v>174854.16666666666</v>
      </c>
      <c r="E184" s="54">
        <f>O167</f>
        <v>2098250</v>
      </c>
    </row>
    <row r="185" spans="1:15" ht="16.5" thickBot="1" x14ac:dyDescent="0.3">
      <c r="A185" s="8" t="s">
        <v>13</v>
      </c>
      <c r="B185" s="31" t="s">
        <v>83</v>
      </c>
      <c r="C185" s="15" t="s">
        <v>82</v>
      </c>
      <c r="D185" s="65">
        <f>E185/12</f>
        <v>22994.166666666668</v>
      </c>
      <c r="E185" s="54">
        <f>E186+E187</f>
        <v>275930</v>
      </c>
    </row>
    <row r="186" spans="1:15" ht="16.5" thickBot="1" x14ac:dyDescent="0.3">
      <c r="A186" s="8" t="s">
        <v>17</v>
      </c>
      <c r="B186" s="31" t="s">
        <v>84</v>
      </c>
      <c r="C186" s="15" t="s">
        <v>82</v>
      </c>
      <c r="D186" s="65">
        <f>E186/12</f>
        <v>16000</v>
      </c>
      <c r="E186" s="54">
        <f>O168</f>
        <v>192000</v>
      </c>
    </row>
    <row r="187" spans="1:15" ht="16.5" thickBot="1" x14ac:dyDescent="0.3">
      <c r="A187" s="8" t="s">
        <v>21</v>
      </c>
      <c r="B187" s="31" t="s">
        <v>54</v>
      </c>
      <c r="C187" s="15" t="s">
        <v>82</v>
      </c>
      <c r="D187" s="65">
        <f t="shared" ref="D187:D188" si="11">E187/12</f>
        <v>6994.166666666667</v>
      </c>
      <c r="E187" s="54">
        <f>O174</f>
        <v>83930</v>
      </c>
    </row>
    <row r="188" spans="1:15" ht="16.5" thickBot="1" x14ac:dyDescent="0.3">
      <c r="A188" s="8" t="s">
        <v>25</v>
      </c>
      <c r="B188" s="31" t="s">
        <v>85</v>
      </c>
      <c r="C188" s="15" t="s">
        <v>82</v>
      </c>
      <c r="D188" s="65">
        <f t="shared" si="11"/>
        <v>151860</v>
      </c>
      <c r="E188" s="54">
        <f>E184-E186-E187</f>
        <v>1822320</v>
      </c>
    </row>
    <row r="189" spans="1:15" ht="16.5" thickBot="1" x14ac:dyDescent="0.3">
      <c r="A189" s="8" t="s">
        <v>29</v>
      </c>
      <c r="B189" s="31" t="s">
        <v>86</v>
      </c>
      <c r="C189" s="15" t="s">
        <v>87</v>
      </c>
      <c r="D189" s="65" t="s">
        <v>127</v>
      </c>
      <c r="E189" s="65">
        <f>350000/E188*12</f>
        <v>2.3047543790333203</v>
      </c>
    </row>
    <row r="190" spans="1:15" ht="16.5" thickBot="1" x14ac:dyDescent="0.3">
      <c r="A190" s="8" t="s">
        <v>51</v>
      </c>
      <c r="B190" s="31" t="s">
        <v>88</v>
      </c>
      <c r="C190" s="15" t="s">
        <v>89</v>
      </c>
      <c r="D190" s="54" t="s">
        <v>127</v>
      </c>
      <c r="E190" s="66">
        <f>D188/D184</f>
        <v>0.86849517455022052</v>
      </c>
    </row>
    <row r="191" spans="1:15" ht="18.75" x14ac:dyDescent="0.25">
      <c r="A191" s="1"/>
    </row>
    <row r="192" spans="1:15" ht="18.75" x14ac:dyDescent="0.25">
      <c r="A192" s="89" t="s">
        <v>288</v>
      </c>
      <c r="B192" s="89"/>
      <c r="C192" s="89"/>
      <c r="D192" s="89"/>
      <c r="E192" s="89"/>
      <c r="F192" s="20"/>
      <c r="G192" s="20"/>
      <c r="H192" s="20"/>
      <c r="I192" s="20"/>
      <c r="J192" s="20"/>
      <c r="K192" s="20"/>
      <c r="L192" s="20"/>
      <c r="M192" s="20"/>
      <c r="N192" s="20"/>
      <c r="O192" s="20"/>
    </row>
    <row r="193" spans="1:7" ht="19.5" thickBot="1" x14ac:dyDescent="0.3">
      <c r="A193" s="86" t="s">
        <v>90</v>
      </c>
      <c r="B193" s="86"/>
      <c r="C193" s="86"/>
      <c r="D193" s="86"/>
    </row>
    <row r="194" spans="1:7" ht="62.25" customHeight="1" x14ac:dyDescent="0.25">
      <c r="A194" s="2" t="s">
        <v>2</v>
      </c>
      <c r="B194" s="98" t="s">
        <v>91</v>
      </c>
      <c r="C194" s="4" t="s">
        <v>8</v>
      </c>
      <c r="D194" s="100" t="s">
        <v>93</v>
      </c>
    </row>
    <row r="195" spans="1:7" ht="16.5" thickBot="1" x14ac:dyDescent="0.3">
      <c r="A195" s="3" t="s">
        <v>3</v>
      </c>
      <c r="B195" s="99"/>
      <c r="C195" s="6" t="s">
        <v>92</v>
      </c>
      <c r="D195" s="101"/>
    </row>
    <row r="196" spans="1:7" ht="180" customHeight="1" thickBot="1" x14ac:dyDescent="0.3">
      <c r="A196" s="3">
        <v>1</v>
      </c>
      <c r="B196" s="68" t="s">
        <v>94</v>
      </c>
      <c r="C196" s="6">
        <v>350000</v>
      </c>
      <c r="D196" s="6">
        <v>100</v>
      </c>
    </row>
    <row r="197" spans="1:7" ht="16.5" thickBot="1" x14ac:dyDescent="0.3">
      <c r="A197" s="3">
        <v>2</v>
      </c>
      <c r="B197" s="68" t="s">
        <v>95</v>
      </c>
      <c r="C197" s="6"/>
      <c r="D197" s="6"/>
    </row>
    <row r="198" spans="1:7" ht="32.25" thickBot="1" x14ac:dyDescent="0.3">
      <c r="A198" s="3">
        <v>3</v>
      </c>
      <c r="B198" s="68" t="s">
        <v>96</v>
      </c>
      <c r="C198" s="6"/>
      <c r="D198" s="6"/>
    </row>
    <row r="199" spans="1:7" ht="16.5" thickBot="1" x14ac:dyDescent="0.3">
      <c r="A199" s="3">
        <v>4</v>
      </c>
      <c r="B199" s="29" t="s">
        <v>33</v>
      </c>
      <c r="C199" s="55">
        <f>SUM(C196:C198)</f>
        <v>350000</v>
      </c>
      <c r="D199" s="55">
        <f>SUM(D196:D198)</f>
        <v>100</v>
      </c>
    </row>
    <row r="200" spans="1:7" ht="18.75" x14ac:dyDescent="0.25">
      <c r="A200" s="19"/>
    </row>
    <row r="201" spans="1:7" ht="18.75" x14ac:dyDescent="0.25">
      <c r="A201" s="89" t="s">
        <v>111</v>
      </c>
      <c r="B201" s="89"/>
      <c r="C201" s="89"/>
      <c r="D201" s="89"/>
    </row>
    <row r="202" spans="1:7" ht="19.5" thickBot="1" x14ac:dyDescent="0.3">
      <c r="A202" s="86" t="s">
        <v>97</v>
      </c>
      <c r="B202" s="86"/>
      <c r="C202" s="86"/>
    </row>
    <row r="203" spans="1:7" ht="78" customHeight="1" thickBot="1" x14ac:dyDescent="0.3">
      <c r="A203" s="67" t="s">
        <v>110</v>
      </c>
      <c r="B203" s="50" t="s">
        <v>98</v>
      </c>
      <c r="C203" s="14" t="s">
        <v>99</v>
      </c>
    </row>
    <row r="204" spans="1:7" ht="127.5" customHeight="1" thickBot="1" x14ac:dyDescent="0.3">
      <c r="A204" s="70" t="s">
        <v>10</v>
      </c>
      <c r="B204" s="71" t="s">
        <v>283</v>
      </c>
      <c r="C204" s="72" t="s">
        <v>285</v>
      </c>
      <c r="D204" s="49"/>
      <c r="E204" s="49"/>
      <c r="F204" s="49"/>
      <c r="G204" s="49"/>
    </row>
    <row r="205" spans="1:7" ht="123.75" customHeight="1" thickBot="1" x14ac:dyDescent="0.3">
      <c r="A205" s="70" t="s">
        <v>13</v>
      </c>
      <c r="B205" s="71" t="s">
        <v>284</v>
      </c>
      <c r="C205" s="72" t="s">
        <v>286</v>
      </c>
      <c r="D205" s="49"/>
      <c r="E205" s="49"/>
      <c r="F205" s="49"/>
      <c r="G205" s="49"/>
    </row>
    <row r="206" spans="1:7" ht="35.25" customHeight="1" thickBot="1" x14ac:dyDescent="0.3">
      <c r="A206" s="8" t="s">
        <v>17</v>
      </c>
      <c r="B206" s="31"/>
      <c r="C206" s="11"/>
    </row>
    <row r="207" spans="1:7" ht="16.5" thickBot="1" x14ac:dyDescent="0.3">
      <c r="A207" s="8" t="s">
        <v>12</v>
      </c>
      <c r="B207" s="31"/>
      <c r="C207" s="11"/>
    </row>
    <row r="208" spans="1:7" ht="18.75" x14ac:dyDescent="0.25">
      <c r="A208" s="1"/>
    </row>
  </sheetData>
  <mergeCells count="72">
    <mergeCell ref="M178:M179"/>
    <mergeCell ref="N178:N179"/>
    <mergeCell ref="O178:O179"/>
    <mergeCell ref="A178:A179"/>
    <mergeCell ref="H178:H179"/>
    <mergeCell ref="I178:I179"/>
    <mergeCell ref="J178:J179"/>
    <mergeCell ref="K178:K179"/>
    <mergeCell ref="L178:L179"/>
    <mergeCell ref="C178:C179"/>
    <mergeCell ref="D178:D179"/>
    <mergeCell ref="E178:E179"/>
    <mergeCell ref="F178:F179"/>
    <mergeCell ref="G178:G179"/>
    <mergeCell ref="A193:D193"/>
    <mergeCell ref="A201:D201"/>
    <mergeCell ref="A202:C202"/>
    <mergeCell ref="A192:E192"/>
    <mergeCell ref="A181:E181"/>
    <mergeCell ref="A182:E182"/>
    <mergeCell ref="B194:B195"/>
    <mergeCell ref="D194:D195"/>
    <mergeCell ref="A162:O162"/>
    <mergeCell ref="A161:O161"/>
    <mergeCell ref="A145:C145"/>
    <mergeCell ref="A130:H130"/>
    <mergeCell ref="H132:H133"/>
    <mergeCell ref="D132:D133"/>
    <mergeCell ref="E132:E133"/>
    <mergeCell ref="F132:F133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124:H124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122:G122"/>
    <mergeCell ref="B147:B148"/>
    <mergeCell ref="C147:C148"/>
    <mergeCell ref="B132:B133"/>
    <mergeCell ref="C132:C133"/>
    <mergeCell ref="G132:G133"/>
    <mergeCell ref="A123:H123"/>
    <mergeCell ref="A131:H131"/>
    <mergeCell ref="A129:H129"/>
    <mergeCell ref="A128:H128"/>
    <mergeCell ref="A146:C146"/>
    <mergeCell ref="A127:H127"/>
    <mergeCell ref="A126:H126"/>
    <mergeCell ref="A125:H125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2026-02-10T09:22:26Z</dcterms:modified>
</cp:coreProperties>
</file>