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eception\Desktop\БП\Услуги\"/>
    </mc:Choice>
  </mc:AlternateContent>
  <xr:revisionPtr revIDLastSave="0" documentId="8_{5EE22972-3930-4642-96C6-74C9DDA061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C159" i="1"/>
  <c r="B159" i="1"/>
  <c r="C158" i="1"/>
  <c r="B158" i="1"/>
  <c r="C157" i="1"/>
  <c r="B157" i="1"/>
  <c r="F64" i="1"/>
  <c r="N123" i="1"/>
  <c r="M123" i="1"/>
  <c r="L123" i="1"/>
  <c r="K123" i="1"/>
  <c r="J123" i="1"/>
  <c r="I123" i="1"/>
  <c r="H123" i="1"/>
  <c r="G123" i="1"/>
  <c r="F123" i="1"/>
  <c r="D123" i="1"/>
  <c r="E123" i="1"/>
  <c r="C123" i="1"/>
  <c r="D152" i="1"/>
  <c r="C152" i="1"/>
  <c r="O128" i="1"/>
  <c r="O123" i="1" l="1"/>
  <c r="O125" i="1" l="1"/>
  <c r="C112" i="1"/>
  <c r="H93" i="1"/>
  <c r="H94" i="1"/>
  <c r="H95" i="1"/>
  <c r="F95" i="1"/>
  <c r="F63" i="1"/>
  <c r="F60" i="1"/>
  <c r="F59" i="1" s="1"/>
  <c r="F52" i="1"/>
  <c r="F53" i="1"/>
  <c r="F54" i="1"/>
  <c r="F55" i="1"/>
  <c r="F56" i="1"/>
  <c r="F57" i="1"/>
  <c r="F58" i="1"/>
  <c r="F30" i="1"/>
  <c r="H96" i="1" l="1"/>
  <c r="C122" i="1" s="1"/>
  <c r="C121" i="1" s="1"/>
  <c r="F96" i="1"/>
  <c r="E120" i="1" s="1"/>
  <c r="G120" i="1" l="1"/>
  <c r="G129" i="1" s="1"/>
  <c r="G127" i="1" s="1"/>
  <c r="F120" i="1"/>
  <c r="F129" i="1" s="1"/>
  <c r="F127" i="1" s="1"/>
  <c r="M120" i="1"/>
  <c r="M129" i="1" s="1"/>
  <c r="M127" i="1" s="1"/>
  <c r="K120" i="1"/>
  <c r="K129" i="1" s="1"/>
  <c r="K127" i="1" s="1"/>
  <c r="L120" i="1"/>
  <c r="L129" i="1" s="1"/>
  <c r="L127" i="1" s="1"/>
  <c r="C120" i="1"/>
  <c r="C129" i="1" s="1"/>
  <c r="L122" i="1"/>
  <c r="L121" i="1" s="1"/>
  <c r="E122" i="1"/>
  <c r="E121" i="1" s="1"/>
  <c r="E126" i="1" s="1"/>
  <c r="F122" i="1"/>
  <c r="F121" i="1" s="1"/>
  <c r="H122" i="1"/>
  <c r="H121" i="1" s="1"/>
  <c r="J122" i="1"/>
  <c r="J121" i="1" s="1"/>
  <c r="G122" i="1"/>
  <c r="G121" i="1" s="1"/>
  <c r="D122" i="1"/>
  <c r="D121" i="1" s="1"/>
  <c r="I122" i="1"/>
  <c r="I121" i="1" s="1"/>
  <c r="M122" i="1"/>
  <c r="M121" i="1" s="1"/>
  <c r="N122" i="1"/>
  <c r="N121" i="1" s="1"/>
  <c r="K122" i="1"/>
  <c r="K121" i="1" s="1"/>
  <c r="N120" i="1"/>
  <c r="N129" i="1" s="1"/>
  <c r="N127" i="1" s="1"/>
  <c r="I120" i="1"/>
  <c r="H120" i="1"/>
  <c r="H129" i="1" s="1"/>
  <c r="H127" i="1" s="1"/>
  <c r="J120" i="1"/>
  <c r="J129" i="1" s="1"/>
  <c r="J127" i="1" s="1"/>
  <c r="D120" i="1"/>
  <c r="D129" i="1" s="1"/>
  <c r="D127" i="1" s="1"/>
  <c r="E129" i="1"/>
  <c r="E127" i="1" s="1"/>
  <c r="C126" i="1" l="1"/>
  <c r="M126" i="1"/>
  <c r="M130" i="1" s="1"/>
  <c r="K126" i="1"/>
  <c r="K130" i="1" s="1"/>
  <c r="G126" i="1"/>
  <c r="G130" i="1" s="1"/>
  <c r="F126" i="1"/>
  <c r="F130" i="1" s="1"/>
  <c r="L126" i="1"/>
  <c r="L130" i="1" s="1"/>
  <c r="D126" i="1"/>
  <c r="D130" i="1" s="1"/>
  <c r="O121" i="1"/>
  <c r="E139" i="1" s="1"/>
  <c r="N126" i="1"/>
  <c r="N130" i="1" s="1"/>
  <c r="O122" i="1"/>
  <c r="J126" i="1"/>
  <c r="J130" i="1" s="1"/>
  <c r="I129" i="1"/>
  <c r="I127" i="1" s="1"/>
  <c r="I126" i="1"/>
  <c r="O120" i="1"/>
  <c r="E137" i="1" s="1"/>
  <c r="H126" i="1"/>
  <c r="H130" i="1" s="1"/>
  <c r="E130" i="1"/>
  <c r="C127" i="1"/>
  <c r="D139" i="1" l="1"/>
  <c r="D137" i="1"/>
  <c r="E141" i="1"/>
  <c r="E142" i="1" s="1"/>
  <c r="C130" i="1"/>
  <c r="O129" i="1"/>
  <c r="I130" i="1"/>
  <c r="O126" i="1"/>
  <c r="O127" i="1"/>
  <c r="E140" i="1" s="1"/>
  <c r="D140" i="1" s="1"/>
  <c r="E138" i="1" l="1"/>
  <c r="O130" i="1"/>
  <c r="D141" i="1"/>
  <c r="E143" i="1" l="1"/>
  <c r="O131" i="1"/>
  <c r="D138" i="1"/>
</calcChain>
</file>

<file path=xl/sharedStrings.xml><?xml version="1.0" encoding="utf-8"?>
<sst xmlns="http://schemas.openxmlformats.org/spreadsheetml/2006/main" count="265" uniqueCount="188">
  <si>
    <t>Форма бизнес-плана</t>
  </si>
  <si>
    <t>Таблица 1</t>
  </si>
  <si>
    <t>№</t>
  </si>
  <si>
    <t>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</si>
  <si>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</si>
  <si>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</si>
  <si>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</si>
  <si>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</si>
  <si>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</si>
  <si>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</si>
  <si>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</si>
  <si>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</si>
  <si>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</si>
  <si>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</si>
  <si>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…</t>
  </si>
  <si>
    <t>2.</t>
  </si>
  <si>
    <t>Материально-производственные запасы</t>
  </si>
  <si>
    <t>2.1.</t>
  </si>
  <si>
    <t>2.2.</t>
  </si>
  <si>
    <t>3.</t>
  </si>
  <si>
    <t>Имущественные обязательства (аренда (до 15% назначаемой выплаты)</t>
  </si>
  <si>
    <t>3.1.</t>
  </si>
  <si>
    <t>3.2.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</si>
  <si>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</si>
  <si>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</si>
  <si>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</si>
  <si>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</si>
  <si>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</si>
  <si>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</si>
  <si>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</si>
  <si>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</si>
  <si>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</si>
  <si>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</si>
  <si>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</si>
  <si>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</si>
  <si>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ИТОГО</t>
  </si>
  <si>
    <t>Таблица 3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</si>
  <si>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</si>
  <si>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</si>
  <si>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</si>
  <si>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</si>
  <si>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</si>
  <si>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</si>
  <si>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</si>
  <si>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ИТОГО В МЕСЯЦ</t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</si>
  <si>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</si>
  <si>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</si>
  <si>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</si>
  <si>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</si>
  <si>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</si>
  <si>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</si>
  <si>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</si>
  <si>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</si>
  <si>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7.</t>
  </si>
  <si>
    <t>Заработная плата персонала с фиксированными страховыми взносами</t>
  </si>
  <si>
    <t>8.</t>
  </si>
  <si>
    <t>Налоги</t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</si>
  <si>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</si>
  <si>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</si>
  <si>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</si>
  <si>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</si>
  <si>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</si>
  <si>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</si>
  <si>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</si>
  <si>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</si>
  <si>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</si>
  <si>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</si>
  <si>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</si>
  <si>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</si>
  <si>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</si>
  <si>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</si>
  <si>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</si>
  <si>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</si>
  <si>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</si>
  <si>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</si>
  <si>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Прибыль/ убыток, руб.</t>
  </si>
  <si>
    <t>Налоги, руб.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</si>
  <si>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</si>
  <si>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</si>
  <si>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</si>
  <si>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</si>
  <si>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</si>
  <si>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</si>
  <si>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</si>
  <si>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</si>
  <si>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</si>
  <si>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</si>
  <si>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</si>
  <si>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</si>
  <si>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</si>
  <si>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Рентабельность чистой прибыли</t>
  </si>
  <si>
    <t>%</t>
  </si>
  <si>
    <t>Таблица 7</t>
  </si>
  <si>
    <t>Источник финансирования</t>
  </si>
  <si>
    <t>(руб.)</t>
  </si>
  <si>
    <t>Доля от общей суммы затрат (%)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</si>
  <si>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</si>
  <si>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</si>
  <si>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</si>
  <si>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t>Таблица 8</t>
  </si>
  <si>
    <t>Наиболее вероятные риски</t>
  </si>
  <si>
    <t>Меры по предотвращению рисков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</si>
  <si>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</si>
  <si>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</si>
  <si>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</si>
  <si>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№ п/п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</si>
  <si>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</si>
  <si>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</si>
  <si>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</si>
  <si>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</si>
  <si>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</si>
  <si>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Расходы, руб., в том числе: (перечисление расходов)</t>
  </si>
  <si>
    <t>Среднее значение за месяц</t>
  </si>
  <si>
    <t xml:space="preserve">№ п/п </t>
  </si>
  <si>
    <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</si>
  <si>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r>
      <rPr>
        <b/>
        <sz val="14"/>
        <color theme="1"/>
        <rFont val="Times New Roman"/>
        <family val="1"/>
        <charset val="204"/>
      </rP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</si>
  <si>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</si>
  <si>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1.3.Место жительства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</si>
  <si>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1.4.E-mail, телефон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</si>
  <si>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</si>
  <si>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</si>
  <si>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</si>
  <si>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Конкуренты</t>
    </r>
  </si>
  <si>
    <t>Расходные материалы</t>
  </si>
  <si>
    <t>Социальное страхование ИП</t>
  </si>
  <si>
    <t>Налог на прибыль (НПД, патент, УСН)</t>
  </si>
  <si>
    <t>Расходы (иные)</t>
  </si>
  <si>
    <t>Х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</si>
  <si>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</si>
  <si>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t>Угловая шлифовальная машина</t>
  </si>
  <si>
    <t>Шланг спиральный пневматический</t>
  </si>
  <si>
    <t>Компрессор поршневой</t>
  </si>
  <si>
    <t>Ленточная шлифовальная машина</t>
  </si>
  <si>
    <t>Пневмопистолет мебельный на скобу №10</t>
  </si>
  <si>
    <t>Пневмопистолет мебельный на скобу №16</t>
  </si>
  <si>
    <t>Каркасный пневмопистолет</t>
  </si>
  <si>
    <t>Краскопульт</t>
  </si>
  <si>
    <t>Тарельчато-ленточный шлифовальный станок</t>
  </si>
  <si>
    <t>Лампа Causs LED</t>
  </si>
  <si>
    <t>Струбцина</t>
  </si>
  <si>
    <t>Скобоудалитель</t>
  </si>
  <si>
    <t>Топор</t>
  </si>
  <si>
    <t>Молоток 400 гр.</t>
  </si>
  <si>
    <t>Молоток 600 гр.</t>
  </si>
  <si>
    <t>Фильтр-влагоотделитель</t>
  </si>
  <si>
    <t>Яндекс Маркет, Лемана ПРО, Все инструменты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</si>
  <si>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</si>
  <si>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</si>
  <si>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</si>
  <si>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</si>
  <si>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</si>
  <si>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</si>
  <si>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</si>
  <si>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</si>
  <si>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</si>
  <si>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1.13.</t>
  </si>
  <si>
    <t>1.14.</t>
  </si>
  <si>
    <t>1.12.</t>
  </si>
  <si>
    <t>1.16.</t>
  </si>
  <si>
    <t>1.15.</t>
  </si>
  <si>
    <t>1.17.</t>
  </si>
  <si>
    <t>Швейная машина Bernette 08 Straight Stitch</t>
  </si>
  <si>
    <t>Яндекс Маркет, Мир шитья</t>
  </si>
  <si>
    <t>Средства защиты</t>
  </si>
  <si>
    <t>Изготовление и реализация дивана-книжки</t>
  </si>
  <si>
    <t>5.3.Источники финансирования бизнес-плана (сметы расходов)</t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</si>
  <si>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Продвижение и реклама</t>
    </r>
    <r>
      <rPr>
        <sz val="14"/>
        <color theme="1"/>
        <rFont val="Times New Roman"/>
        <family val="1"/>
        <charset val="204"/>
      </rPr>
      <t xml:space="preserve"> Сайты, вк, авито, сарафанное радио</t>
    </r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</si>
  <si>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Целевая аудитория, пол, возраст </t>
    </r>
    <r>
      <rPr>
        <sz val="14"/>
        <color theme="1"/>
        <rFont val="Times New Roman"/>
        <family val="1"/>
        <charset val="204"/>
      </rPr>
      <t>Мужчины и женщины в возрасте с 30 до 80 лет</t>
    </r>
  </si>
  <si>
    <r>
      <t xml:space="preserve">3.2. Местоположение целевой аудитории (субъект РФ, населенный пункт) </t>
    </r>
    <r>
      <rPr>
        <sz val="14"/>
        <color theme="1"/>
        <rFont val="Times New Roman"/>
        <family val="1"/>
        <charset val="204"/>
      </rPr>
      <t>Россия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</si>
  <si>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Рынки сбыта, наличие договоров поставки товара/услуг </t>
    </r>
    <r>
      <rPr>
        <sz val="14"/>
        <color theme="1"/>
        <rFont val="Times New Roman"/>
        <family val="1"/>
        <charset val="204"/>
      </rPr>
      <t>Жители Липецка и Липецкой области, Россия</t>
    </r>
  </si>
  <si>
    <r>
      <t xml:space="preserve">2.9.Опыт и достижения в планируемой деятельности </t>
    </r>
    <r>
      <rPr>
        <sz val="14"/>
        <color theme="1"/>
        <rFont val="Times New Roman"/>
        <family val="1"/>
        <charset val="204"/>
      </rPr>
      <t>Опыт более 2 лет, планируется развития данного направления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</si>
  <si>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Текущее состояние проекта</t>
    </r>
    <r>
      <rPr>
        <sz val="14"/>
        <color theme="1"/>
        <rFont val="Times New Roman"/>
        <family val="1"/>
        <charset val="204"/>
      </rPr>
      <t xml:space="preserve"> Проект в стадии развития</t>
    </r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</si>
  <si>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1-2 месяца</t>
    </r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</si>
  <si>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ИП на НПД</t>
    </r>
  </si>
  <si>
    <r>
      <t>2.8.Наемные сотрудники (с указанием количества, их должности, оклада и месяца приема)</t>
    </r>
    <r>
      <rPr>
        <sz val="14"/>
        <color theme="1"/>
        <rFont val="Times New Roman"/>
        <family val="1"/>
        <charset val="204"/>
      </rPr>
      <t xml:space="preserve"> Пока не будет.</t>
    </r>
  </si>
  <si>
    <r>
      <t xml:space="preserve">2.7.Имеющееся оборудование/товары/сырье/имущество для бизнеса </t>
    </r>
    <r>
      <rPr>
        <sz val="14"/>
        <color theme="1"/>
        <rFont val="Times New Roman"/>
        <family val="1"/>
        <charset val="204"/>
      </rPr>
      <t>Оборудования нет</t>
    </r>
  </si>
  <si>
    <r>
      <t xml:space="preserve">1.9.Потребность в обучении/повышении квалификации с обоснованием </t>
    </r>
    <r>
      <rPr>
        <sz val="14"/>
        <color theme="1"/>
        <rFont val="Times New Roman"/>
        <family val="1"/>
        <charset val="204"/>
      </rPr>
      <t>Потребности нет</t>
    </r>
  </si>
  <si>
    <t>шт</t>
  </si>
  <si>
    <t xml:space="preserve">Ремонт и перетяжка дивана                                                                                          </t>
  </si>
  <si>
    <t xml:space="preserve">Ремонт и перетяжка кресла                                                                                          </t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</si>
  <si>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>10 месяцев</t>
    </r>
  </si>
  <si>
    <r>
      <t xml:space="preserve">1.8.Дополнительные знания, умения, навыки, опыт в организации бизнеса </t>
    </r>
    <r>
      <rPr>
        <sz val="14"/>
        <color theme="1"/>
        <rFont val="Times New Roman"/>
        <family val="1"/>
        <charset val="204"/>
      </rPr>
      <t>Проходил обучение по ремонту мебели. Повышал квалификацию. Есть наличие сертификата по обучению.</t>
    </r>
  </si>
  <si>
    <r>
      <t xml:space="preserve">2.2.Цели и задачи проекта </t>
    </r>
    <r>
      <rPr>
        <sz val="14"/>
        <color theme="1"/>
        <rFont val="Times New Roman"/>
        <family val="1"/>
        <charset val="204"/>
      </rPr>
      <t>Стать налогоплательщиком налога на НПД, закупить оборудование и расходные материалы, снять помещение в аренду, проводить рекламную кампанию, получать прибыль.</t>
    </r>
  </si>
  <si>
    <r>
      <t xml:space="preserve">2.6.Адрес места ведения бизнеса, площадь, стоимость аренды (периодичность уплаты) или право собственности </t>
    </r>
    <r>
      <rPr>
        <sz val="14"/>
        <color theme="1"/>
        <rFont val="Times New Roman"/>
        <family val="1"/>
        <charset val="204"/>
      </rPr>
      <t>Помещение в собственности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</si>
  <si>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конкурентами. </t>
    </r>
    <r>
      <rPr>
        <sz val="14"/>
        <color theme="1"/>
        <rFont val="Times New Roman"/>
        <family val="1"/>
        <charset val="204"/>
      </rPr>
      <t>Квалифицированный специалист.
 Обученный и сертифицированный мастер. Высокое качество работы.
 Использование качественных материалов и современных технологий.</t>
    </r>
  </si>
  <si>
    <r>
      <t xml:space="preserve">2.1.Наименование проекта </t>
    </r>
    <r>
      <rPr>
        <sz val="14"/>
        <color theme="1"/>
        <rFont val="Times New Roman"/>
        <family val="1"/>
        <charset val="204"/>
      </rPr>
      <t>Ремонт и изготовление мягкой мебели</t>
    </r>
  </si>
  <si>
    <r>
      <t>2.3.Направление деятельности</t>
    </r>
    <r>
      <rPr>
        <sz val="14"/>
        <color theme="1"/>
        <rFont val="Times New Roman"/>
        <family val="1"/>
        <charset val="204"/>
      </rPr>
      <t xml:space="preserve"> Ремонт и изготовление мягкой мебели</t>
    </r>
  </si>
  <si>
    <r>
      <t xml:space="preserve">2.5.Планируемый график работы (дней в неделю), в том числе с указанием часов в неделю: </t>
    </r>
    <r>
      <rPr>
        <sz val="14"/>
        <color theme="1"/>
        <rFont val="Times New Roman"/>
        <family val="1"/>
        <charset val="204"/>
      </rPr>
      <t>5 дней, 30 часов</t>
    </r>
    <r>
      <rPr>
        <b/>
        <sz val="14"/>
        <color theme="1"/>
        <rFont val="Times New Roman"/>
        <family val="1"/>
        <charset val="204"/>
      </rPr>
      <t xml:space="preserve">. </t>
    </r>
    <r>
      <rPr>
        <sz val="14"/>
        <color theme="1"/>
        <rFont val="Times New Roman"/>
        <family val="1"/>
        <charset val="204"/>
      </rPr>
      <t>Полная занятость.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</si>
</sst>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89">
    <xf numFmtId="0" fontId="0" fillId="0" borderId="0" xfId="0"/>
    <xf numFmtId="0" fontId="4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indent="8"/>
    </xf>
    <xf numFmtId="0" fontId="4" fillId="0" borderId="0" xfId="0" applyFont="1" applyAlignment="1">
      <alignment horizontal="left" vertical="center" indent="8"/>
    </xf>
    <xf numFmtId="0" fontId="4" fillId="0" borderId="0" xfId="0" applyFont="1" applyAlignment="1">
      <alignment horizontal="left" vertical="center" indent="4"/>
    </xf>
    <xf numFmtId="0" fontId="4" fillId="0" borderId="0" xfId="0" applyFont="1" applyAlignment="1">
      <alignment vertical="center"/>
    </xf>
    <xf numFmtId="0" fontId="9" fillId="0" borderId="0" xfId="0" applyFont="1"/>
    <xf numFmtId="0" fontId="6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" fontId="6" fillId="0" borderId="9" xfId="0" applyNumberFormat="1" applyFont="1" applyBorder="1" applyAlignment="1">
      <alignment horizontal="center" vertical="center" wrapText="1"/>
    </xf>
    <xf numFmtId="17" fontId="6" fillId="0" borderId="9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6" fillId="0" borderId="11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2" fillId="0" borderId="2" xfId="0" applyFont="1" applyBorder="1" applyAlignment="1">
      <alignment vertical="top" wrapText="1"/>
    </xf>
    <xf numFmtId="0" fontId="6" fillId="0" borderId="8" xfId="0" applyFont="1" applyBorder="1" applyAlignment="1">
      <alignment horizontal="center" vertical="center" wrapText="1"/>
    </xf>
    <xf numFmtId="0" fontId="16" fillId="0" borderId="13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6" fillId="0" borderId="14" xfId="0" applyFont="1" applyBorder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textRotation="90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justify" vertical="center" wrapText="1"/>
    </xf>
    <xf numFmtId="0" fontId="6" fillId="2" borderId="7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1" fontId="6" fillId="2" borderId="5" xfId="0" applyNumberFormat="1" applyFont="1" applyFill="1" applyBorder="1" applyAlignment="1">
      <alignment horizontal="center" vertical="center" wrapText="1"/>
    </xf>
    <xf numFmtId="9" fontId="6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0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4" fillId="0" borderId="6" xfId="0" applyFont="1" applyBorder="1" applyAlignment="1">
      <alignment horizontal="right" vertical="center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1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9" fontId="6" fillId="2" borderId="7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14\work1\Users\cpp\Downloads\&#1056;&#1077;&#1084;&#1086;&#1085;&#1090;%20&#1084;&#1103;&#1075;&#1082;&#1086;&#1081;%20&#1084;&#1077;&#1073;&#1077;&#1083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3"/>
    </sheetNames>
    <sheetDataSet>
      <sheetData sheetId="0">
        <row r="173">
          <cell r="A173" t="str">
            <v>Низкое качество продукции</v>
          </cell>
          <cell r="D173" t="str">
            <v>Тщательный контроль качества на всех этапах производства.
     Использование только проверенных материалов и технологий.</v>
          </cell>
        </row>
        <row r="174">
          <cell r="A174" t="str">
            <v>Нехватка клиентов</v>
          </cell>
          <cell r="D174" t="str">
            <v>Активное продвижение продукции через интернет и оффлайн-каналы.
Участие в профильных выставках и ярмарках.</v>
          </cell>
        </row>
        <row r="175">
          <cell r="A175" t="str">
            <v>Высокая конкуренция</v>
          </cell>
          <cell r="D175" t="str">
            <v>Уникальные торговые предложения.
Высокий уровень сервиса и поддержки клиентов.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1"/>
  <sheetViews>
    <sheetView tabSelected="1" topLeftCell="A13" zoomScaleNormal="100" workbookViewId="0">
      <selection activeCell="A17" sqref="A17:G17"/>
    </sheetView>
  </sheetViews>
  <sheetFormatPr defaultRowHeight="15" x14ac:dyDescent="0.25"/>
  <cols>
    <col min="1" max="1" width="6.85546875" customWidth="1"/>
    <col min="2" max="2" width="36" customWidth="1"/>
    <col min="3" max="3" width="19.42578125" customWidth="1"/>
    <col min="4" max="4" width="13.5703125" customWidth="1"/>
    <col min="5" max="6" width="14.28515625" customWidth="1"/>
    <col min="7" max="7" width="15.7109375" customWidth="1"/>
    <col min="8" max="8" width="13.7109375" customWidth="1"/>
    <col min="10" max="10" width="11.140625" customWidth="1"/>
    <col min="15" max="15" width="13.140625" bestFit="1" customWidth="1"/>
  </cols>
  <sheetData>
    <row r="1" spans="1:7" ht="18.75" x14ac:dyDescent="0.25">
      <c r="A1" s="79" t="s">
        <v>0</v>
      </c>
      <c r="B1" s="79"/>
      <c r="C1" s="79"/>
      <c r="D1" s="79"/>
      <c r="E1" s="79"/>
      <c r="F1" s="79"/>
      <c r="G1" s="79"/>
    </row>
    <row r="2" spans="1:7" ht="18.75" x14ac:dyDescent="0.3">
      <c r="A2" s="73" t="s">
        <v>102</v>
      </c>
      <c r="B2" s="73"/>
      <c r="C2" s="73"/>
      <c r="D2" s="73"/>
      <c r="E2" s="73"/>
      <c r="F2" s="73"/>
      <c r="G2" s="73"/>
    </row>
    <row r="3" spans="1:7" ht="19.5" customHeight="1" x14ac:dyDescent="0.3">
      <c r="A3" s="78" t="s">
        <v>115</v>
      </c>
      <c r="B3" s="78"/>
      <c r="C3" s="78"/>
      <c r="D3" s="78"/>
      <c r="E3" s="78"/>
      <c r="F3" s="78"/>
      <c r="G3" s="78"/>
    </row>
    <row r="4" spans="1:7" ht="18.75" x14ac:dyDescent="0.3">
      <c r="A4" s="78" t="s">
        <v>116</v>
      </c>
      <c r="B4" s="78"/>
      <c r="C4" s="78"/>
      <c r="D4" s="78"/>
      <c r="E4" s="78"/>
      <c r="F4" s="78"/>
      <c r="G4" s="78"/>
    </row>
    <row r="5" spans="1:7" ht="21" customHeight="1" x14ac:dyDescent="0.3">
      <c r="A5" s="78" t="s">
        <v>117</v>
      </c>
      <c r="B5" s="78"/>
      <c r="C5" s="78"/>
      <c r="D5" s="78"/>
      <c r="E5" s="78"/>
      <c r="F5" s="78"/>
      <c r="G5" s="78"/>
    </row>
    <row r="6" spans="1:7" s="19" customFormat="1" ht="18.75" x14ac:dyDescent="0.3">
      <c r="A6" s="78" t="s">
        <v>118</v>
      </c>
      <c r="B6" s="78"/>
      <c r="C6" s="78"/>
      <c r="D6" s="78"/>
      <c r="E6" s="78"/>
      <c r="F6" s="78"/>
      <c r="G6" s="78"/>
    </row>
    <row r="7" spans="1:7" ht="22.5" customHeight="1" x14ac:dyDescent="0.3">
      <c r="A7" s="78" t="s">
        <v>119</v>
      </c>
      <c r="B7" s="78"/>
      <c r="C7" s="78"/>
      <c r="D7" s="78"/>
      <c r="E7" s="78"/>
      <c r="F7" s="78"/>
      <c r="G7" s="78"/>
    </row>
    <row r="8" spans="1:7" ht="42.75" customHeight="1" x14ac:dyDescent="0.3">
      <c r="A8" s="78" t="s">
        <v>120</v>
      </c>
      <c r="B8" s="78"/>
      <c r="C8" s="78"/>
      <c r="D8" s="78"/>
      <c r="E8" s="78"/>
      <c r="F8" s="78"/>
      <c r="G8" s="78"/>
    </row>
    <row r="9" spans="1:7" ht="41.25" customHeight="1" x14ac:dyDescent="0.3">
      <c r="A9" s="78" t="s">
        <v>121</v>
      </c>
      <c r="B9" s="78"/>
      <c r="C9" s="78"/>
      <c r="D9" s="78"/>
      <c r="E9" s="78"/>
      <c r="F9" s="78"/>
      <c r="G9" s="78"/>
    </row>
    <row r="10" spans="1:7" ht="36" customHeight="1" x14ac:dyDescent="0.3">
      <c r="A10" s="73" t="s">
        <v>181</v>
      </c>
      <c r="B10" s="78"/>
      <c r="C10" s="78"/>
      <c r="D10" s="78"/>
      <c r="E10" s="78"/>
      <c r="F10" s="78"/>
      <c r="G10" s="78"/>
    </row>
    <row r="11" spans="1:7" ht="25.5" customHeight="1" x14ac:dyDescent="0.3">
      <c r="A11" s="73" t="s">
        <v>176</v>
      </c>
      <c r="B11" s="78"/>
      <c r="C11" s="78"/>
      <c r="D11" s="78"/>
      <c r="E11" s="78"/>
      <c r="F11" s="78"/>
      <c r="G11" s="78"/>
    </row>
    <row r="12" spans="1:7" ht="18.75" x14ac:dyDescent="0.3">
      <c r="A12" s="73" t="s">
        <v>103</v>
      </c>
      <c r="B12" s="73"/>
      <c r="C12" s="73"/>
      <c r="D12" s="73"/>
      <c r="E12" s="73"/>
      <c r="F12" s="73"/>
      <c r="G12" s="73"/>
    </row>
    <row r="13" spans="1:7" ht="21" customHeight="1" x14ac:dyDescent="0.3">
      <c r="A13" s="73" t="s">
        <v>185</v>
      </c>
      <c r="B13" s="78"/>
      <c r="C13" s="78"/>
      <c r="D13" s="78"/>
      <c r="E13" s="78"/>
      <c r="F13" s="78"/>
      <c r="G13" s="78"/>
    </row>
    <row r="14" spans="1:7" ht="60.75" customHeight="1" x14ac:dyDescent="0.3">
      <c r="A14" s="73" t="s">
        <v>182</v>
      </c>
      <c r="B14" s="73"/>
      <c r="C14" s="73"/>
      <c r="D14" s="73"/>
      <c r="E14" s="73"/>
      <c r="F14" s="73"/>
      <c r="G14" s="73"/>
    </row>
    <row r="15" spans="1:7" ht="24.75" customHeight="1" x14ac:dyDescent="0.3">
      <c r="A15" s="73" t="s">
        <v>186</v>
      </c>
      <c r="B15" s="78"/>
      <c r="C15" s="78"/>
      <c r="D15" s="78"/>
      <c r="E15" s="78"/>
      <c r="F15" s="78"/>
      <c r="G15" s="78"/>
    </row>
    <row r="16" spans="1:7" ht="25.5" customHeight="1" x14ac:dyDescent="0.3">
      <c r="A16" s="73" t="s">
        <v>173</v>
      </c>
      <c r="B16" s="73"/>
      <c r="C16" s="73"/>
      <c r="D16" s="73"/>
      <c r="E16" s="73"/>
      <c r="F16" s="73"/>
      <c r="G16" s="73"/>
    </row>
    <row r="17" spans="1:7" ht="42.75" customHeight="1" x14ac:dyDescent="0.3">
      <c r="A17" s="73" t="s">
        <v>187</v>
      </c>
      <c r="B17" s="73"/>
      <c r="C17" s="73"/>
      <c r="D17" s="73"/>
      <c r="E17" s="73"/>
      <c r="F17" s="73"/>
      <c r="G17" s="73"/>
    </row>
    <row r="18" spans="1:7" ht="41.25" customHeight="1" x14ac:dyDescent="0.3">
      <c r="A18" s="73" t="s">
        <v>183</v>
      </c>
      <c r="B18" s="73"/>
      <c r="C18" s="73"/>
      <c r="D18" s="73"/>
      <c r="E18" s="73"/>
      <c r="F18" s="73"/>
      <c r="G18" s="73"/>
    </row>
    <row r="19" spans="1:7" ht="24.75" customHeight="1" x14ac:dyDescent="0.3">
      <c r="A19" s="73" t="s">
        <v>175</v>
      </c>
      <c r="B19" s="73"/>
      <c r="C19" s="73"/>
      <c r="D19" s="73"/>
      <c r="E19" s="73"/>
      <c r="F19" s="73"/>
      <c r="G19" s="73"/>
    </row>
    <row r="20" spans="1:7" ht="41.25" customHeight="1" x14ac:dyDescent="0.3">
      <c r="A20" s="73" t="s">
        <v>174</v>
      </c>
      <c r="B20" s="78"/>
      <c r="C20" s="78"/>
      <c r="D20" s="78"/>
      <c r="E20" s="78"/>
      <c r="F20" s="78"/>
      <c r="G20" s="78"/>
    </row>
    <row r="21" spans="1:7" ht="42" customHeight="1" x14ac:dyDescent="0.3">
      <c r="A21" s="73" t="s">
        <v>170</v>
      </c>
      <c r="B21" s="78"/>
      <c r="C21" s="78"/>
      <c r="D21" s="78"/>
      <c r="E21" s="78"/>
      <c r="F21" s="78"/>
      <c r="G21" s="78"/>
    </row>
    <row r="22" spans="1:7" ht="21" customHeight="1" x14ac:dyDescent="0.3">
      <c r="A22" s="73" t="s">
        <v>171</v>
      </c>
      <c r="B22" s="78"/>
      <c r="C22" s="78"/>
      <c r="D22" s="78"/>
      <c r="E22" s="78"/>
      <c r="F22" s="78"/>
      <c r="G22" s="78"/>
    </row>
    <row r="23" spans="1:7" ht="18.75" x14ac:dyDescent="0.3">
      <c r="A23" s="73" t="s">
        <v>128</v>
      </c>
      <c r="B23" s="78"/>
      <c r="C23" s="78"/>
      <c r="D23" s="78"/>
      <c r="E23" s="78"/>
      <c r="F23" s="78"/>
      <c r="G23" s="78"/>
    </row>
    <row r="24" spans="1:7" ht="21.75" customHeight="1" x14ac:dyDescent="0.3">
      <c r="A24" s="73" t="s">
        <v>172</v>
      </c>
      <c r="B24" s="78"/>
      <c r="C24" s="78"/>
      <c r="D24" s="78"/>
      <c r="E24" s="78"/>
      <c r="F24" s="78"/>
      <c r="G24" s="78"/>
    </row>
    <row r="25" spans="1:7" ht="19.5" customHeight="1" x14ac:dyDescent="0.3">
      <c r="A25" s="73" t="s">
        <v>180</v>
      </c>
      <c r="B25" s="78"/>
      <c r="C25" s="78"/>
      <c r="D25" s="78"/>
      <c r="E25" s="78"/>
      <c r="F25" s="78"/>
      <c r="G25" s="78"/>
    </row>
    <row r="26" spans="1:7" ht="42" customHeight="1" x14ac:dyDescent="0.3">
      <c r="A26" s="73" t="s">
        <v>104</v>
      </c>
      <c r="B26" s="73"/>
      <c r="C26" s="73"/>
      <c r="D26" s="73"/>
      <c r="E26" s="73"/>
      <c r="F26" s="73"/>
      <c r="G26" s="73"/>
    </row>
    <row r="27" spans="1:7" ht="19.5" thickBot="1" x14ac:dyDescent="0.3">
      <c r="A27" s="72" t="s">
        <v>1</v>
      </c>
      <c r="B27" s="72"/>
      <c r="C27" s="72"/>
      <c r="D27" s="72"/>
      <c r="E27" s="72"/>
      <c r="F27" s="72"/>
      <c r="G27" s="72"/>
    </row>
    <row r="28" spans="1:7" ht="63" customHeight="1" thickBot="1" x14ac:dyDescent="0.3">
      <c r="A28" s="2" t="s">
        <v>105</v>
      </c>
      <c r="B28" s="2" t="s">
        <v>4</v>
      </c>
      <c r="C28" s="2" t="s">
        <v>5</v>
      </c>
      <c r="D28" s="2" t="s">
        <v>6</v>
      </c>
      <c r="E28" s="2" t="s">
        <v>7</v>
      </c>
      <c r="F28" s="2" t="s">
        <v>8</v>
      </c>
      <c r="G28" s="2" t="s">
        <v>9</v>
      </c>
    </row>
    <row r="29" spans="1:7" ht="28.5" customHeight="1" thickBot="1" x14ac:dyDescent="0.3">
      <c r="A29" s="2" t="s">
        <v>10</v>
      </c>
      <c r="B29" s="62" t="s">
        <v>11</v>
      </c>
      <c r="C29" s="31"/>
      <c r="D29" s="34"/>
      <c r="E29" s="25"/>
      <c r="F29" s="61">
        <v>340000</v>
      </c>
      <c r="G29" s="25"/>
    </row>
    <row r="30" spans="1:7" ht="62.25" customHeight="1" thickBot="1" x14ac:dyDescent="0.3">
      <c r="A30" s="38" t="s">
        <v>12</v>
      </c>
      <c r="B30" s="39" t="s">
        <v>129</v>
      </c>
      <c r="C30" s="35"/>
      <c r="D30" s="30">
        <v>1</v>
      </c>
      <c r="E30" s="8">
        <v>20000</v>
      </c>
      <c r="F30" s="61">
        <f t="shared" ref="F30:F58" si="0">D30*E30</f>
        <v>20000</v>
      </c>
      <c r="G30" s="27" t="s">
        <v>145</v>
      </c>
    </row>
    <row r="31" spans="1:7" ht="61.5" customHeight="1" thickBot="1" x14ac:dyDescent="0.3">
      <c r="A31" s="26" t="s">
        <v>13</v>
      </c>
      <c r="B31" s="36" t="s">
        <v>130</v>
      </c>
      <c r="C31" s="36"/>
      <c r="D31" s="8">
        <v>2</v>
      </c>
      <c r="E31" s="8">
        <v>4500</v>
      </c>
      <c r="F31" s="61">
        <f t="shared" si="0"/>
        <v>9000</v>
      </c>
      <c r="G31" s="28" t="s">
        <v>145</v>
      </c>
    </row>
    <row r="32" spans="1:7" ht="60.75" thickBot="1" x14ac:dyDescent="0.3">
      <c r="A32" s="26" t="s">
        <v>146</v>
      </c>
      <c r="B32" s="35" t="s">
        <v>131</v>
      </c>
      <c r="C32" s="35"/>
      <c r="D32" s="8">
        <v>1</v>
      </c>
      <c r="E32" s="8">
        <v>65000</v>
      </c>
      <c r="F32" s="61">
        <f t="shared" si="0"/>
        <v>65000</v>
      </c>
      <c r="G32" s="28" t="s">
        <v>145</v>
      </c>
    </row>
    <row r="33" spans="1:7" ht="60.75" thickBot="1" x14ac:dyDescent="0.3">
      <c r="A33" s="26" t="s">
        <v>147</v>
      </c>
      <c r="B33" s="35" t="s">
        <v>132</v>
      </c>
      <c r="C33" s="35"/>
      <c r="D33" s="8">
        <v>1</v>
      </c>
      <c r="E33" s="8">
        <v>10000</v>
      </c>
      <c r="F33" s="61">
        <f t="shared" si="0"/>
        <v>10000</v>
      </c>
      <c r="G33" s="28" t="s">
        <v>145</v>
      </c>
    </row>
    <row r="34" spans="1:7" ht="60.75" thickBot="1" x14ac:dyDescent="0.3">
      <c r="A34" s="26" t="s">
        <v>148</v>
      </c>
      <c r="B34" s="35" t="s">
        <v>133</v>
      </c>
      <c r="C34" s="35"/>
      <c r="D34" s="8">
        <v>1</v>
      </c>
      <c r="E34" s="8">
        <v>7200</v>
      </c>
      <c r="F34" s="61">
        <f t="shared" si="0"/>
        <v>7200</v>
      </c>
      <c r="G34" s="28" t="s">
        <v>145</v>
      </c>
    </row>
    <row r="35" spans="1:7" ht="60.75" thickBot="1" x14ac:dyDescent="0.3">
      <c r="A35" s="26" t="s">
        <v>149</v>
      </c>
      <c r="B35" s="35" t="s">
        <v>134</v>
      </c>
      <c r="C35" s="35"/>
      <c r="D35" s="8">
        <v>1</v>
      </c>
      <c r="E35" s="8">
        <v>7200</v>
      </c>
      <c r="F35" s="61">
        <f t="shared" si="0"/>
        <v>7200</v>
      </c>
      <c r="G35" s="28" t="s">
        <v>145</v>
      </c>
    </row>
    <row r="36" spans="1:7" ht="60.75" thickBot="1" x14ac:dyDescent="0.3">
      <c r="A36" s="26" t="s">
        <v>150</v>
      </c>
      <c r="B36" s="35" t="s">
        <v>135</v>
      </c>
      <c r="C36" s="35"/>
      <c r="D36" s="8">
        <v>1</v>
      </c>
      <c r="E36" s="8">
        <v>11000</v>
      </c>
      <c r="F36" s="61">
        <f t="shared" si="0"/>
        <v>11000</v>
      </c>
      <c r="G36" s="28" t="s">
        <v>145</v>
      </c>
    </row>
    <row r="37" spans="1:7" ht="60.75" thickBot="1" x14ac:dyDescent="0.3">
      <c r="A37" s="26" t="s">
        <v>151</v>
      </c>
      <c r="B37" s="35" t="s">
        <v>136</v>
      </c>
      <c r="C37" s="35"/>
      <c r="D37" s="8">
        <v>1</v>
      </c>
      <c r="E37" s="8">
        <v>9000</v>
      </c>
      <c r="F37" s="61">
        <f t="shared" si="0"/>
        <v>9000</v>
      </c>
      <c r="G37" s="28" t="s">
        <v>145</v>
      </c>
    </row>
    <row r="38" spans="1:7" ht="60.75" customHeight="1" thickBot="1" x14ac:dyDescent="0.3">
      <c r="A38" s="26" t="s">
        <v>152</v>
      </c>
      <c r="B38" s="35" t="s">
        <v>137</v>
      </c>
      <c r="C38" s="35"/>
      <c r="D38" s="8">
        <v>1</v>
      </c>
      <c r="E38" s="8">
        <v>15680</v>
      </c>
      <c r="F38" s="61">
        <f t="shared" si="0"/>
        <v>15680</v>
      </c>
      <c r="G38" s="28" t="s">
        <v>145</v>
      </c>
    </row>
    <row r="39" spans="1:7" ht="63.75" customHeight="1" thickBot="1" x14ac:dyDescent="0.3">
      <c r="A39" s="26" t="s">
        <v>153</v>
      </c>
      <c r="B39" s="35" t="s">
        <v>139</v>
      </c>
      <c r="C39" s="35"/>
      <c r="D39" s="8">
        <v>4</v>
      </c>
      <c r="E39" s="8">
        <v>800</v>
      </c>
      <c r="F39" s="61">
        <f t="shared" si="0"/>
        <v>3200</v>
      </c>
      <c r="G39" s="28" t="s">
        <v>145</v>
      </c>
    </row>
    <row r="40" spans="1:7" ht="60" customHeight="1" thickBot="1" x14ac:dyDescent="0.3">
      <c r="A40" s="26" t="s">
        <v>154</v>
      </c>
      <c r="B40" s="35" t="s">
        <v>138</v>
      </c>
      <c r="C40" s="35"/>
      <c r="D40" s="8">
        <v>5</v>
      </c>
      <c r="E40" s="8">
        <v>350</v>
      </c>
      <c r="F40" s="61">
        <f t="shared" si="0"/>
        <v>1750</v>
      </c>
      <c r="G40" s="28" t="s">
        <v>145</v>
      </c>
    </row>
    <row r="41" spans="1:7" ht="63" customHeight="1" thickBot="1" x14ac:dyDescent="0.3">
      <c r="A41" s="32" t="s">
        <v>157</v>
      </c>
      <c r="B41" s="35" t="s">
        <v>140</v>
      </c>
      <c r="C41" s="35"/>
      <c r="D41" s="8">
        <v>3</v>
      </c>
      <c r="E41" s="8">
        <v>600</v>
      </c>
      <c r="F41" s="61">
        <f t="shared" si="0"/>
        <v>1800</v>
      </c>
      <c r="G41" s="28" t="s">
        <v>145</v>
      </c>
    </row>
    <row r="42" spans="1:7" ht="65.25" customHeight="1" thickBot="1" x14ac:dyDescent="0.3">
      <c r="A42" s="26" t="s">
        <v>155</v>
      </c>
      <c r="B42" s="35" t="s">
        <v>141</v>
      </c>
      <c r="C42" s="35"/>
      <c r="D42" s="8">
        <v>1</v>
      </c>
      <c r="E42" s="8">
        <v>3000</v>
      </c>
      <c r="F42" s="61">
        <f t="shared" si="0"/>
        <v>3000</v>
      </c>
      <c r="G42" s="28" t="s">
        <v>145</v>
      </c>
    </row>
    <row r="43" spans="1:7" ht="60" customHeight="1" thickBot="1" x14ac:dyDescent="0.3">
      <c r="A43" s="26" t="s">
        <v>156</v>
      </c>
      <c r="B43" s="35" t="s">
        <v>142</v>
      </c>
      <c r="C43" s="35"/>
      <c r="D43" s="8">
        <v>1</v>
      </c>
      <c r="E43" s="8">
        <v>720</v>
      </c>
      <c r="F43" s="61">
        <f t="shared" si="0"/>
        <v>720</v>
      </c>
      <c r="G43" s="28" t="s">
        <v>145</v>
      </c>
    </row>
    <row r="44" spans="1:7" ht="61.5" customHeight="1" thickBot="1" x14ac:dyDescent="0.3">
      <c r="A44" s="33" t="s">
        <v>159</v>
      </c>
      <c r="B44" s="35" t="s">
        <v>143</v>
      </c>
      <c r="C44" s="35"/>
      <c r="D44" s="8">
        <v>1</v>
      </c>
      <c r="E44" s="8">
        <v>950</v>
      </c>
      <c r="F44" s="61">
        <f t="shared" si="0"/>
        <v>950</v>
      </c>
      <c r="G44" s="28" t="s">
        <v>145</v>
      </c>
    </row>
    <row r="45" spans="1:7" ht="66.75" customHeight="1" thickBot="1" x14ac:dyDescent="0.3">
      <c r="A45" s="26" t="s">
        <v>158</v>
      </c>
      <c r="B45" s="35" t="s">
        <v>144</v>
      </c>
      <c r="C45" s="35"/>
      <c r="D45" s="8">
        <v>1</v>
      </c>
      <c r="E45" s="8">
        <v>4500</v>
      </c>
      <c r="F45" s="61">
        <f t="shared" si="0"/>
        <v>4500</v>
      </c>
      <c r="G45" s="28" t="s">
        <v>145</v>
      </c>
    </row>
    <row r="46" spans="1:7" ht="52.5" customHeight="1" thickBot="1" x14ac:dyDescent="0.3">
      <c r="A46" s="26" t="s">
        <v>160</v>
      </c>
      <c r="B46" s="42" t="s">
        <v>161</v>
      </c>
      <c r="C46" s="43"/>
      <c r="D46" s="44">
        <v>1</v>
      </c>
      <c r="E46" s="8">
        <v>170000</v>
      </c>
      <c r="F46" s="61">
        <f t="shared" si="0"/>
        <v>170000</v>
      </c>
      <c r="G46" s="41" t="s">
        <v>162</v>
      </c>
    </row>
    <row r="47" spans="1:7" ht="36" customHeight="1" thickBot="1" x14ac:dyDescent="0.3">
      <c r="A47" s="26" t="s">
        <v>15</v>
      </c>
      <c r="B47" s="63" t="s">
        <v>16</v>
      </c>
      <c r="C47" s="29"/>
      <c r="D47" s="10"/>
      <c r="E47" s="10"/>
      <c r="F47" s="61">
        <v>10000</v>
      </c>
      <c r="G47" s="41"/>
    </row>
    <row r="48" spans="1:7" ht="30.75" thickBot="1" x14ac:dyDescent="0.3">
      <c r="A48" s="26" t="s">
        <v>17</v>
      </c>
      <c r="B48" s="5" t="s">
        <v>163</v>
      </c>
      <c r="C48" s="29"/>
      <c r="D48" s="10"/>
      <c r="E48" s="10"/>
      <c r="F48" s="61">
        <v>10000</v>
      </c>
      <c r="G48" s="41" t="s">
        <v>162</v>
      </c>
    </row>
    <row r="49" spans="1:7" ht="16.5" thickBot="1" x14ac:dyDescent="0.3">
      <c r="A49" s="26" t="s">
        <v>18</v>
      </c>
      <c r="B49" s="5"/>
      <c r="C49" s="29"/>
      <c r="D49" s="10"/>
      <c r="E49" s="10"/>
      <c r="F49" s="61"/>
      <c r="G49" s="29"/>
    </row>
    <row r="50" spans="1:7" ht="16.5" thickBot="1" x14ac:dyDescent="0.3">
      <c r="A50" s="26" t="s">
        <v>14</v>
      </c>
      <c r="B50" s="5"/>
      <c r="C50" s="29"/>
      <c r="D50" s="10"/>
      <c r="E50" s="10"/>
      <c r="F50" s="61"/>
      <c r="G50" s="29"/>
    </row>
    <row r="51" spans="1:7" ht="48" thickBot="1" x14ac:dyDescent="0.3">
      <c r="A51" s="26" t="s">
        <v>19</v>
      </c>
      <c r="B51" s="5" t="s">
        <v>20</v>
      </c>
      <c r="C51" s="29"/>
      <c r="D51" s="10"/>
      <c r="E51" s="10"/>
      <c r="F51" s="61"/>
      <c r="G51" s="29"/>
    </row>
    <row r="52" spans="1:7" ht="16.5" thickBot="1" x14ac:dyDescent="0.3">
      <c r="A52" s="26" t="s">
        <v>21</v>
      </c>
      <c r="B52" s="40"/>
      <c r="C52" s="14"/>
      <c r="D52" s="13"/>
      <c r="E52" s="13"/>
      <c r="F52" s="61">
        <f t="shared" si="0"/>
        <v>0</v>
      </c>
      <c r="G52" s="14"/>
    </row>
    <row r="53" spans="1:7" ht="16.5" thickBot="1" x14ac:dyDescent="0.3">
      <c r="A53" s="26" t="s">
        <v>22</v>
      </c>
      <c r="B53" s="5"/>
      <c r="C53" s="29"/>
      <c r="D53" s="10"/>
      <c r="E53" s="10"/>
      <c r="F53" s="61">
        <f t="shared" si="0"/>
        <v>0</v>
      </c>
      <c r="G53" s="29"/>
    </row>
    <row r="54" spans="1:7" ht="16.5" thickBot="1" x14ac:dyDescent="0.3">
      <c r="A54" s="26" t="s">
        <v>14</v>
      </c>
      <c r="B54" s="5"/>
      <c r="C54" s="29"/>
      <c r="D54" s="10"/>
      <c r="E54" s="10"/>
      <c r="F54" s="61">
        <f t="shared" si="0"/>
        <v>0</v>
      </c>
      <c r="G54" s="29"/>
    </row>
    <row r="55" spans="1:7" ht="189.75" thickBot="1" x14ac:dyDescent="0.3">
      <c r="A55" s="26" t="s">
        <v>23</v>
      </c>
      <c r="B55" s="5" t="s">
        <v>24</v>
      </c>
      <c r="C55" s="29"/>
      <c r="D55" s="10"/>
      <c r="E55" s="10"/>
      <c r="F55" s="61">
        <f t="shared" si="0"/>
        <v>0</v>
      </c>
      <c r="G55" s="29"/>
    </row>
    <row r="56" spans="1:7" ht="22.5" customHeight="1" thickBot="1" x14ac:dyDescent="0.3">
      <c r="A56" s="26" t="s">
        <v>25</v>
      </c>
      <c r="B56" s="5"/>
      <c r="C56" s="29"/>
      <c r="D56" s="10"/>
      <c r="E56" s="10"/>
      <c r="F56" s="61">
        <f t="shared" si="0"/>
        <v>0</v>
      </c>
      <c r="G56" s="29"/>
    </row>
    <row r="57" spans="1:7" ht="21.75" customHeight="1" thickBot="1" x14ac:dyDescent="0.3">
      <c r="A57" s="26" t="s">
        <v>26</v>
      </c>
      <c r="B57" s="5"/>
      <c r="C57" s="29"/>
      <c r="D57" s="10"/>
      <c r="E57" s="10"/>
      <c r="F57" s="61">
        <f t="shared" si="0"/>
        <v>0</v>
      </c>
      <c r="G57" s="29"/>
    </row>
    <row r="58" spans="1:7" ht="24" customHeight="1" thickBot="1" x14ac:dyDescent="0.3">
      <c r="A58" s="26" t="s">
        <v>14</v>
      </c>
      <c r="B58" s="5"/>
      <c r="C58" s="29"/>
      <c r="D58" s="10"/>
      <c r="E58" s="10"/>
      <c r="F58" s="61">
        <f t="shared" si="0"/>
        <v>0</v>
      </c>
      <c r="G58" s="29"/>
    </row>
    <row r="59" spans="1:7" ht="158.25" thickBot="1" x14ac:dyDescent="0.3">
      <c r="A59" s="26" t="s">
        <v>27</v>
      </c>
      <c r="B59" s="5" t="s">
        <v>28</v>
      </c>
      <c r="C59" s="29"/>
      <c r="D59" s="10"/>
      <c r="E59" s="10"/>
      <c r="F59" s="61">
        <f>SUM(F60:F62)</f>
        <v>0</v>
      </c>
      <c r="G59" s="29"/>
    </row>
    <row r="60" spans="1:7" ht="16.5" thickBot="1" x14ac:dyDescent="0.3">
      <c r="A60" s="26" t="s">
        <v>29</v>
      </c>
      <c r="B60" s="5"/>
      <c r="C60" s="29"/>
      <c r="D60" s="10"/>
      <c r="E60" s="10"/>
      <c r="F60" s="46">
        <f>D60*E60</f>
        <v>0</v>
      </c>
      <c r="G60" s="10"/>
    </row>
    <row r="61" spans="1:7" ht="16.5" thickBot="1" x14ac:dyDescent="0.3">
      <c r="A61" s="26" t="s">
        <v>30</v>
      </c>
      <c r="B61" s="5"/>
      <c r="C61" s="29"/>
      <c r="D61" s="10"/>
      <c r="E61" s="10"/>
      <c r="F61" s="46"/>
      <c r="G61" s="10"/>
    </row>
    <row r="62" spans="1:7" ht="16.5" thickBot="1" x14ac:dyDescent="0.3">
      <c r="A62" s="26" t="s">
        <v>14</v>
      </c>
      <c r="B62" s="5"/>
      <c r="C62" s="29"/>
      <c r="D62" s="10"/>
      <c r="E62" s="10"/>
      <c r="F62" s="46"/>
      <c r="G62" s="10"/>
    </row>
    <row r="63" spans="1:7" ht="16.5" thickBot="1" x14ac:dyDescent="0.3">
      <c r="A63" s="26" t="s">
        <v>31</v>
      </c>
      <c r="B63" s="5" t="s">
        <v>32</v>
      </c>
      <c r="C63" s="29"/>
      <c r="D63" s="10"/>
      <c r="E63" s="10"/>
      <c r="F63" s="46">
        <f>SUM(F64:F66)</f>
        <v>0</v>
      </c>
      <c r="G63" s="10"/>
    </row>
    <row r="64" spans="1:7" ht="16.5" thickBot="1" x14ac:dyDescent="0.3">
      <c r="A64" s="26" t="s">
        <v>33</v>
      </c>
      <c r="B64" s="40"/>
      <c r="C64" s="29"/>
      <c r="D64" s="13"/>
      <c r="E64" s="13"/>
      <c r="F64" s="46">
        <f>E64*D64</f>
        <v>0</v>
      </c>
      <c r="G64" s="10"/>
    </row>
    <row r="65" spans="1:8" ht="16.5" thickBot="1" x14ac:dyDescent="0.3">
      <c r="A65" s="26" t="s">
        <v>34</v>
      </c>
      <c r="B65" s="5"/>
      <c r="C65" s="29"/>
      <c r="D65" s="10"/>
      <c r="E65" s="10"/>
      <c r="F65" s="46"/>
      <c r="G65" s="10"/>
    </row>
    <row r="66" spans="1:8" ht="16.5" thickBot="1" x14ac:dyDescent="0.3">
      <c r="A66" s="26" t="s">
        <v>14</v>
      </c>
      <c r="B66" s="5"/>
      <c r="C66" s="29"/>
      <c r="D66" s="10"/>
      <c r="E66" s="10"/>
      <c r="F66" s="46"/>
      <c r="G66" s="10"/>
    </row>
    <row r="67" spans="1:8" ht="16.5" thickBot="1" x14ac:dyDescent="0.3">
      <c r="A67" s="26" t="s">
        <v>53</v>
      </c>
      <c r="B67" s="7" t="s">
        <v>35</v>
      </c>
      <c r="C67" s="37"/>
      <c r="D67" s="10"/>
      <c r="E67" s="10"/>
      <c r="F67" s="46">
        <v>350000</v>
      </c>
      <c r="G67" s="10"/>
    </row>
    <row r="68" spans="1:8" ht="6.75" customHeight="1" x14ac:dyDescent="0.25">
      <c r="A68" s="1"/>
    </row>
    <row r="69" spans="1:8" ht="18.75" hidden="1" x14ac:dyDescent="0.25">
      <c r="A69" s="74"/>
      <c r="B69" s="74"/>
      <c r="C69" s="74"/>
      <c r="D69" s="74"/>
      <c r="E69" s="74"/>
      <c r="F69" s="74"/>
      <c r="G69" s="74"/>
    </row>
    <row r="70" spans="1:8" ht="19.5" hidden="1" thickBot="1" x14ac:dyDescent="0.3">
      <c r="A70" s="72"/>
      <c r="B70" s="72"/>
      <c r="C70" s="72"/>
      <c r="D70" s="72"/>
      <c r="E70" s="72"/>
      <c r="F70" s="72"/>
      <c r="G70" s="72"/>
    </row>
    <row r="71" spans="1:8" hidden="1" x14ac:dyDescent="0.25"/>
    <row r="72" spans="1:8" hidden="1" x14ac:dyDescent="0.25"/>
    <row r="73" spans="1:8" hidden="1" x14ac:dyDescent="0.25"/>
    <row r="74" spans="1:8" ht="27" hidden="1" customHeight="1" x14ac:dyDescent="0.25"/>
    <row r="75" spans="1:8" ht="25.5" hidden="1" customHeight="1" x14ac:dyDescent="0.25"/>
    <row r="76" spans="1:8" ht="30" hidden="1" customHeight="1" x14ac:dyDescent="0.25"/>
    <row r="77" spans="1:8" hidden="1" x14ac:dyDescent="0.25"/>
    <row r="78" spans="1:8" hidden="1" x14ac:dyDescent="0.25"/>
    <row r="79" spans="1:8" ht="15.75" hidden="1" x14ac:dyDescent="0.25">
      <c r="A79" s="23"/>
      <c r="B79" s="24"/>
      <c r="C79" s="23"/>
      <c r="D79" s="23"/>
      <c r="E79" s="23"/>
      <c r="F79" s="23"/>
      <c r="G79" s="23"/>
    </row>
    <row r="80" spans="1:8" ht="18.75" x14ac:dyDescent="0.25">
      <c r="A80" s="74" t="s">
        <v>106</v>
      </c>
      <c r="B80" s="74"/>
      <c r="C80" s="74"/>
      <c r="D80" s="74"/>
      <c r="E80" s="74"/>
      <c r="F80" s="74"/>
      <c r="G80" s="74"/>
      <c r="H80" s="22"/>
    </row>
    <row r="81" spans="1:8" ht="33" customHeight="1" x14ac:dyDescent="0.25">
      <c r="A81" s="75" t="s">
        <v>167</v>
      </c>
      <c r="B81" s="75"/>
      <c r="C81" s="75"/>
      <c r="D81" s="75"/>
      <c r="E81" s="75"/>
      <c r="F81" s="75"/>
      <c r="G81" s="75"/>
      <c r="H81" s="75"/>
    </row>
    <row r="82" spans="1:8" ht="20.25" customHeight="1" x14ac:dyDescent="0.3">
      <c r="A82" s="76" t="s">
        <v>168</v>
      </c>
      <c r="B82" s="77"/>
      <c r="C82" s="77"/>
      <c r="D82" s="77"/>
      <c r="E82" s="77"/>
      <c r="F82" s="77"/>
      <c r="G82" s="77"/>
      <c r="H82" s="77"/>
    </row>
    <row r="83" spans="1:8" ht="18.75" x14ac:dyDescent="0.25">
      <c r="A83" s="75" t="s">
        <v>122</v>
      </c>
      <c r="B83" s="75"/>
      <c r="C83" s="75"/>
      <c r="D83" s="75"/>
      <c r="E83" s="75"/>
      <c r="F83" s="75"/>
      <c r="G83" s="75"/>
      <c r="H83" s="75"/>
    </row>
    <row r="84" spans="1:8" ht="61.5" customHeight="1" x14ac:dyDescent="0.25">
      <c r="A84" s="75" t="s">
        <v>184</v>
      </c>
      <c r="B84" s="75"/>
      <c r="C84" s="75"/>
      <c r="D84" s="75"/>
      <c r="E84" s="75"/>
      <c r="F84" s="75"/>
      <c r="G84" s="75"/>
      <c r="H84" s="75"/>
    </row>
    <row r="85" spans="1:8" ht="18.75" x14ac:dyDescent="0.25">
      <c r="A85" s="75" t="s">
        <v>107</v>
      </c>
      <c r="B85" s="75"/>
      <c r="C85" s="75"/>
      <c r="D85" s="75"/>
      <c r="E85" s="75"/>
      <c r="F85" s="75"/>
      <c r="G85" s="75"/>
      <c r="H85" s="75"/>
    </row>
    <row r="86" spans="1:8" ht="28.5" customHeight="1" x14ac:dyDescent="0.25">
      <c r="A86" s="75" t="s">
        <v>169</v>
      </c>
      <c r="B86" s="75"/>
      <c r="C86" s="75"/>
      <c r="D86" s="75"/>
      <c r="E86" s="75"/>
      <c r="F86" s="75"/>
      <c r="G86" s="75"/>
      <c r="H86" s="75"/>
    </row>
    <row r="87" spans="1:8" ht="23.25" customHeight="1" x14ac:dyDescent="0.25">
      <c r="A87" s="75" t="s">
        <v>166</v>
      </c>
      <c r="B87" s="75"/>
      <c r="C87" s="75"/>
      <c r="D87" s="75"/>
      <c r="E87" s="75"/>
      <c r="F87" s="75"/>
      <c r="G87" s="75"/>
      <c r="H87" s="75"/>
    </row>
    <row r="88" spans="1:8" s="21" customFormat="1" ht="18.75" x14ac:dyDescent="0.25">
      <c r="A88" s="75" t="s">
        <v>108</v>
      </c>
      <c r="B88" s="75"/>
      <c r="C88" s="75"/>
      <c r="D88" s="75"/>
      <c r="E88" s="75"/>
      <c r="F88" s="75"/>
      <c r="G88" s="75"/>
      <c r="H88" s="75"/>
    </row>
    <row r="89" spans="1:8" ht="19.5" thickBot="1" x14ac:dyDescent="0.3">
      <c r="A89" s="72" t="s">
        <v>36</v>
      </c>
      <c r="B89" s="72"/>
      <c r="C89" s="72"/>
      <c r="D89" s="72"/>
      <c r="E89" s="72"/>
      <c r="F89" s="72"/>
      <c r="G89" s="72"/>
      <c r="H89" s="72"/>
    </row>
    <row r="90" spans="1:8" ht="62.25" customHeight="1" x14ac:dyDescent="0.25">
      <c r="A90" s="12" t="s">
        <v>2</v>
      </c>
      <c r="B90" s="80" t="s">
        <v>37</v>
      </c>
      <c r="C90" s="80" t="s">
        <v>38</v>
      </c>
      <c r="D90" s="80" t="s">
        <v>39</v>
      </c>
      <c r="E90" s="80" t="s">
        <v>40</v>
      </c>
      <c r="F90" s="80" t="s">
        <v>41</v>
      </c>
      <c r="G90" s="80" t="s">
        <v>42</v>
      </c>
      <c r="H90" s="80" t="s">
        <v>43</v>
      </c>
    </row>
    <row r="91" spans="1:8" ht="16.5" thickBot="1" x14ac:dyDescent="0.3">
      <c r="A91" s="14" t="s">
        <v>3</v>
      </c>
      <c r="B91" s="82"/>
      <c r="C91" s="82"/>
      <c r="D91" s="82"/>
      <c r="E91" s="81"/>
      <c r="F91" s="81"/>
      <c r="G91" s="81"/>
      <c r="H91" s="81"/>
    </row>
    <row r="92" spans="1:8" ht="16.5" customHeight="1" thickBot="1" x14ac:dyDescent="0.3">
      <c r="A92" s="64" t="s">
        <v>10</v>
      </c>
      <c r="B92" s="69" t="s">
        <v>164</v>
      </c>
      <c r="C92" s="65" t="s">
        <v>177</v>
      </c>
      <c r="D92" s="67">
        <v>10</v>
      </c>
      <c r="E92" s="13">
        <v>9000</v>
      </c>
      <c r="F92" s="45">
        <v>90000</v>
      </c>
      <c r="G92" s="13">
        <v>5200</v>
      </c>
      <c r="H92" s="45">
        <v>52000</v>
      </c>
    </row>
    <row r="93" spans="1:8" ht="24" customHeight="1" thickBot="1" x14ac:dyDescent="0.3">
      <c r="A93" s="64" t="s">
        <v>15</v>
      </c>
      <c r="B93" s="71" t="s">
        <v>178</v>
      </c>
      <c r="C93" s="65" t="s">
        <v>177</v>
      </c>
      <c r="D93" s="66">
        <v>2</v>
      </c>
      <c r="E93" s="13">
        <v>4500</v>
      </c>
      <c r="F93" s="45">
        <v>9000</v>
      </c>
      <c r="G93" s="13"/>
      <c r="H93" s="45">
        <f t="shared" ref="H93:H95" si="1">D93*G93</f>
        <v>0</v>
      </c>
    </row>
    <row r="94" spans="1:8" ht="23.25" customHeight="1" thickBot="1" x14ac:dyDescent="0.3">
      <c r="A94" s="64" t="s">
        <v>19</v>
      </c>
      <c r="B94" s="70" t="s">
        <v>179</v>
      </c>
      <c r="C94" s="66" t="s">
        <v>177</v>
      </c>
      <c r="D94" s="68">
        <v>2</v>
      </c>
      <c r="E94" s="13">
        <v>2500</v>
      </c>
      <c r="F94" s="45">
        <v>5000</v>
      </c>
      <c r="G94" s="13"/>
      <c r="H94" s="45">
        <f t="shared" si="1"/>
        <v>0</v>
      </c>
    </row>
    <row r="95" spans="1:8" ht="16.5" thickBot="1" x14ac:dyDescent="0.3">
      <c r="A95" s="20" t="s">
        <v>14</v>
      </c>
      <c r="B95" s="9"/>
      <c r="C95" s="13"/>
      <c r="D95" s="13"/>
      <c r="E95" s="13"/>
      <c r="F95" s="45">
        <f t="shared" ref="F95" si="2">D95*E95</f>
        <v>0</v>
      </c>
      <c r="G95" s="13"/>
      <c r="H95" s="45">
        <f t="shared" si="1"/>
        <v>0</v>
      </c>
    </row>
    <row r="96" spans="1:8" ht="16.5" thickBot="1" x14ac:dyDescent="0.3">
      <c r="A96" s="20" t="s">
        <v>14</v>
      </c>
      <c r="B96" s="9" t="s">
        <v>44</v>
      </c>
      <c r="C96" s="10"/>
      <c r="D96" s="10"/>
      <c r="E96" s="10"/>
      <c r="F96" s="46">
        <f>SUM(F92:F95)</f>
        <v>104000</v>
      </c>
      <c r="G96" s="10"/>
      <c r="H96" s="46">
        <f>SUM(H92:H95)</f>
        <v>52000</v>
      </c>
    </row>
    <row r="97" spans="1:3" ht="18.75" x14ac:dyDescent="0.25">
      <c r="A97" s="16"/>
    </row>
    <row r="98" spans="1:3" ht="18.75" x14ac:dyDescent="0.25">
      <c r="A98" s="74" t="s">
        <v>110</v>
      </c>
      <c r="B98" s="74"/>
      <c r="C98" s="74"/>
    </row>
    <row r="99" spans="1:3" ht="19.5" thickBot="1" x14ac:dyDescent="0.3">
      <c r="A99" s="72" t="s">
        <v>45</v>
      </c>
      <c r="B99" s="72"/>
      <c r="C99" s="72"/>
    </row>
    <row r="100" spans="1:3" ht="15.75" x14ac:dyDescent="0.25">
      <c r="A100" s="12" t="s">
        <v>2</v>
      </c>
      <c r="B100" s="80" t="s">
        <v>4</v>
      </c>
      <c r="C100" s="80" t="s">
        <v>46</v>
      </c>
    </row>
    <row r="101" spans="1:3" ht="16.5" thickBot="1" x14ac:dyDescent="0.3">
      <c r="A101" s="14" t="s">
        <v>3</v>
      </c>
      <c r="B101" s="81"/>
      <c r="C101" s="81"/>
    </row>
    <row r="102" spans="1:3" ht="16.5" thickBot="1" x14ac:dyDescent="0.3">
      <c r="A102" s="5" t="s">
        <v>10</v>
      </c>
      <c r="B102" s="11" t="s">
        <v>47</v>
      </c>
      <c r="C102" s="59"/>
    </row>
    <row r="103" spans="1:3" ht="16.5" thickBot="1" x14ac:dyDescent="0.3">
      <c r="A103" s="5" t="s">
        <v>15</v>
      </c>
      <c r="B103" s="11" t="s">
        <v>48</v>
      </c>
      <c r="C103" s="59">
        <v>4000</v>
      </c>
    </row>
    <row r="104" spans="1:3" ht="16.5" thickBot="1" x14ac:dyDescent="0.3">
      <c r="A104" s="5" t="s">
        <v>19</v>
      </c>
      <c r="B104" s="11" t="s">
        <v>49</v>
      </c>
      <c r="C104" s="59"/>
    </row>
    <row r="105" spans="1:3" ht="16.5" thickBot="1" x14ac:dyDescent="0.3">
      <c r="A105" s="5" t="s">
        <v>23</v>
      </c>
      <c r="B105" s="11" t="s">
        <v>50</v>
      </c>
      <c r="C105" s="59">
        <v>2000</v>
      </c>
    </row>
    <row r="106" spans="1:3" ht="16.5" thickBot="1" x14ac:dyDescent="0.3">
      <c r="A106" s="5" t="s">
        <v>27</v>
      </c>
      <c r="B106" s="11" t="s">
        <v>51</v>
      </c>
      <c r="C106" s="59"/>
    </row>
    <row r="107" spans="1:3" ht="36" customHeight="1" thickBot="1" x14ac:dyDescent="0.3">
      <c r="A107" s="5" t="s">
        <v>31</v>
      </c>
      <c r="B107" s="11" t="s">
        <v>52</v>
      </c>
      <c r="C107" s="59"/>
    </row>
    <row r="108" spans="1:3" ht="48" thickBot="1" x14ac:dyDescent="0.3">
      <c r="A108" s="5" t="s">
        <v>53</v>
      </c>
      <c r="B108" s="11" t="s">
        <v>54</v>
      </c>
      <c r="C108" s="59"/>
    </row>
    <row r="109" spans="1:3" ht="16.5" thickBot="1" x14ac:dyDescent="0.3">
      <c r="A109" s="5" t="s">
        <v>55</v>
      </c>
      <c r="B109" s="11" t="s">
        <v>56</v>
      </c>
      <c r="C109" s="59">
        <v>6240</v>
      </c>
    </row>
    <row r="110" spans="1:3" ht="16.5" thickBot="1" x14ac:dyDescent="0.3">
      <c r="A110" s="5" t="s">
        <v>14</v>
      </c>
      <c r="B110" s="11"/>
      <c r="C110" s="59"/>
    </row>
    <row r="111" spans="1:3" ht="16.5" thickBot="1" x14ac:dyDescent="0.3">
      <c r="A111" s="5" t="s">
        <v>14</v>
      </c>
      <c r="B111" s="11"/>
      <c r="C111" s="59"/>
    </row>
    <row r="112" spans="1:3" ht="16.5" thickBot="1" x14ac:dyDescent="0.3">
      <c r="A112" s="5" t="s">
        <v>14</v>
      </c>
      <c r="B112" s="11" t="s">
        <v>35</v>
      </c>
      <c r="C112" s="60">
        <f>C102+C103+C104+C105+C106+C107+C108+C109</f>
        <v>12240</v>
      </c>
    </row>
    <row r="113" spans="1:15" ht="18.75" x14ac:dyDescent="0.25">
      <c r="A113" s="1"/>
    </row>
    <row r="114" spans="1:15" ht="18.75" x14ac:dyDescent="0.25">
      <c r="A114" s="74" t="s">
        <v>109</v>
      </c>
      <c r="B114" s="74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</row>
    <row r="115" spans="1:15" ht="18.75" x14ac:dyDescent="0.25">
      <c r="A115" s="74" t="s">
        <v>57</v>
      </c>
      <c r="B115" s="74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</row>
    <row r="116" spans="1:15" ht="19.5" thickBot="1" x14ac:dyDescent="0.3">
      <c r="A116" s="15" t="s">
        <v>58</v>
      </c>
    </row>
    <row r="117" spans="1:15" ht="49.5" customHeight="1" thickBot="1" x14ac:dyDescent="0.3">
      <c r="A117" s="47" t="s">
        <v>105</v>
      </c>
      <c r="B117" s="47" t="s">
        <v>59</v>
      </c>
      <c r="C117" s="48" t="s">
        <v>60</v>
      </c>
      <c r="D117" s="48" t="s">
        <v>61</v>
      </c>
      <c r="E117" s="48" t="s">
        <v>62</v>
      </c>
      <c r="F117" s="48" t="s">
        <v>63</v>
      </c>
      <c r="G117" s="48" t="s">
        <v>64</v>
      </c>
      <c r="H117" s="48" t="s">
        <v>65</v>
      </c>
      <c r="I117" s="48" t="s">
        <v>66</v>
      </c>
      <c r="J117" s="48" t="s">
        <v>67</v>
      </c>
      <c r="K117" s="48" t="s">
        <v>68</v>
      </c>
      <c r="L117" s="48" t="s">
        <v>69</v>
      </c>
      <c r="M117" s="48" t="s">
        <v>70</v>
      </c>
      <c r="N117" s="48" t="s">
        <v>71</v>
      </c>
      <c r="O117" s="48" t="s">
        <v>35</v>
      </c>
    </row>
    <row r="118" spans="1:15" ht="16.5" thickBot="1" x14ac:dyDescent="0.3">
      <c r="A118" s="47" t="s">
        <v>10</v>
      </c>
      <c r="B118" s="49" t="s">
        <v>72</v>
      </c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</row>
    <row r="119" spans="1:15" ht="16.5" thickBot="1" x14ac:dyDescent="0.3">
      <c r="A119" s="50" t="s">
        <v>15</v>
      </c>
      <c r="B119" s="51" t="s">
        <v>73</v>
      </c>
      <c r="C119" s="52">
        <v>0.5</v>
      </c>
      <c r="D119" s="52">
        <v>0.7</v>
      </c>
      <c r="E119" s="52">
        <v>0.8</v>
      </c>
      <c r="F119" s="52">
        <v>0.9</v>
      </c>
      <c r="G119" s="52">
        <v>1</v>
      </c>
      <c r="H119" s="52">
        <v>1</v>
      </c>
      <c r="I119" s="52">
        <v>1</v>
      </c>
      <c r="J119" s="52">
        <v>1</v>
      </c>
      <c r="K119" s="52">
        <v>1</v>
      </c>
      <c r="L119" s="52">
        <v>1</v>
      </c>
      <c r="M119" s="52">
        <v>1</v>
      </c>
      <c r="N119" s="52">
        <v>1</v>
      </c>
      <c r="O119" s="45"/>
    </row>
    <row r="120" spans="1:15" ht="16.5" thickBot="1" x14ac:dyDescent="0.3">
      <c r="A120" s="50" t="s">
        <v>19</v>
      </c>
      <c r="B120" s="51" t="s">
        <v>74</v>
      </c>
      <c r="C120" s="45">
        <f>$F96*C119</f>
        <v>52000</v>
      </c>
      <c r="D120" s="45">
        <f t="shared" ref="D120:N120" si="3">$F96*D119</f>
        <v>72800</v>
      </c>
      <c r="E120" s="45">
        <f>$F96*E119</f>
        <v>83200</v>
      </c>
      <c r="F120" s="45">
        <f t="shared" si="3"/>
        <v>93600</v>
      </c>
      <c r="G120" s="45">
        <f t="shared" si="3"/>
        <v>104000</v>
      </c>
      <c r="H120" s="45">
        <f t="shared" si="3"/>
        <v>104000</v>
      </c>
      <c r="I120" s="45">
        <f t="shared" si="3"/>
        <v>104000</v>
      </c>
      <c r="J120" s="45">
        <f t="shared" si="3"/>
        <v>104000</v>
      </c>
      <c r="K120" s="45">
        <f t="shared" si="3"/>
        <v>104000</v>
      </c>
      <c r="L120" s="45">
        <f t="shared" si="3"/>
        <v>104000</v>
      </c>
      <c r="M120" s="45">
        <f t="shared" si="3"/>
        <v>104000</v>
      </c>
      <c r="N120" s="45">
        <f t="shared" si="3"/>
        <v>104000</v>
      </c>
      <c r="O120" s="45">
        <f>SUM(C120:N120)</f>
        <v>1133600</v>
      </c>
    </row>
    <row r="121" spans="1:15" ht="66.75" customHeight="1" thickBot="1" x14ac:dyDescent="0.3">
      <c r="A121" s="50" t="s">
        <v>23</v>
      </c>
      <c r="B121" s="51" t="s">
        <v>111</v>
      </c>
      <c r="C121" s="45">
        <f>SUM(C122:C125)</f>
        <v>32000</v>
      </c>
      <c r="D121" s="45">
        <f>SUM(D122:D125)</f>
        <v>42400</v>
      </c>
      <c r="E121" s="45">
        <f>SUM(E122:E125)</f>
        <v>47600</v>
      </c>
      <c r="F121" s="45">
        <f t="shared" ref="F121:N121" si="4">SUM(F122:F125)</f>
        <v>52800</v>
      </c>
      <c r="G121" s="45">
        <f t="shared" si="4"/>
        <v>58000</v>
      </c>
      <c r="H121" s="45">
        <f t="shared" si="4"/>
        <v>58000</v>
      </c>
      <c r="I121" s="45">
        <f t="shared" si="4"/>
        <v>58000</v>
      </c>
      <c r="J121" s="45">
        <f t="shared" si="4"/>
        <v>58000</v>
      </c>
      <c r="K121" s="45">
        <f t="shared" si="4"/>
        <v>58000</v>
      </c>
      <c r="L121" s="45">
        <f t="shared" si="4"/>
        <v>58000</v>
      </c>
      <c r="M121" s="45">
        <f t="shared" si="4"/>
        <v>58000</v>
      </c>
      <c r="N121" s="45">
        <f t="shared" si="4"/>
        <v>58000</v>
      </c>
      <c r="O121" s="45">
        <f>SUM(C121:N121)</f>
        <v>638800</v>
      </c>
    </row>
    <row r="122" spans="1:15" ht="16.5" thickBot="1" x14ac:dyDescent="0.3">
      <c r="A122" s="50" t="s">
        <v>25</v>
      </c>
      <c r="B122" s="51" t="s">
        <v>123</v>
      </c>
      <c r="C122" s="45">
        <f>C119*H96</f>
        <v>26000</v>
      </c>
      <c r="D122" s="45">
        <f>D119*H96</f>
        <v>36400</v>
      </c>
      <c r="E122" s="45">
        <f>E119*H96</f>
        <v>41600</v>
      </c>
      <c r="F122" s="45">
        <f>F119*H96</f>
        <v>46800</v>
      </c>
      <c r="G122" s="45">
        <f>G119*H96</f>
        <v>52000</v>
      </c>
      <c r="H122" s="45">
        <f>H119*H96</f>
        <v>52000</v>
      </c>
      <c r="I122" s="45">
        <f>I119*H96</f>
        <v>52000</v>
      </c>
      <c r="J122" s="45">
        <f>J119*H96</f>
        <v>52000</v>
      </c>
      <c r="K122" s="45">
        <f>K119*H96</f>
        <v>52000</v>
      </c>
      <c r="L122" s="45">
        <f>L119*H96</f>
        <v>52000</v>
      </c>
      <c r="M122" s="45">
        <f>M119*H96</f>
        <v>52000</v>
      </c>
      <c r="N122" s="45">
        <f>N119*H96</f>
        <v>52000</v>
      </c>
      <c r="O122" s="45">
        <f>SUM(C122:N122)</f>
        <v>566800</v>
      </c>
    </row>
    <row r="123" spans="1:15" ht="16.5" thickBot="1" x14ac:dyDescent="0.3">
      <c r="A123" s="50" t="s">
        <v>26</v>
      </c>
      <c r="B123" s="51" t="s">
        <v>126</v>
      </c>
      <c r="C123" s="45">
        <f>SUM(C102:C108)</f>
        <v>6000</v>
      </c>
      <c r="D123" s="45">
        <f>SUM(C102:C108)</f>
        <v>6000</v>
      </c>
      <c r="E123" s="45">
        <f>SUM(C102:C108)</f>
        <v>6000</v>
      </c>
      <c r="F123" s="45">
        <f>SUM(C102:C108)</f>
        <v>6000</v>
      </c>
      <c r="G123" s="45">
        <f>SUM(C102:C108)</f>
        <v>6000</v>
      </c>
      <c r="H123" s="45">
        <f>SUM(C102:C108)</f>
        <v>6000</v>
      </c>
      <c r="I123" s="45">
        <f>SUM(C102:C108)</f>
        <v>6000</v>
      </c>
      <c r="J123" s="45">
        <f>SUM(C102:C108)</f>
        <v>6000</v>
      </c>
      <c r="K123" s="45">
        <f>SUM(C102:C108)</f>
        <v>6000</v>
      </c>
      <c r="L123" s="45">
        <f>SUM(C102:C108)</f>
        <v>6000</v>
      </c>
      <c r="M123" s="45">
        <f>SUM(C102:C108)</f>
        <v>6000</v>
      </c>
      <c r="N123" s="45">
        <f>SUM(C102:C108)</f>
        <v>6000</v>
      </c>
      <c r="O123" s="45">
        <f>SUM(C123:N123)</f>
        <v>72000</v>
      </c>
    </row>
    <row r="124" spans="1:15" ht="16.5" thickBot="1" x14ac:dyDescent="0.3">
      <c r="A124" s="50"/>
      <c r="B124" s="51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</row>
    <row r="125" spans="1:15" ht="16.5" thickBot="1" x14ac:dyDescent="0.3">
      <c r="A125" s="50" t="s">
        <v>14</v>
      </c>
      <c r="B125" s="51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>
        <f t="shared" ref="O125:O126" si="5">SUM(C125:N125)</f>
        <v>0</v>
      </c>
    </row>
    <row r="126" spans="1:15" ht="16.5" thickBot="1" x14ac:dyDescent="0.3">
      <c r="A126" s="50" t="s">
        <v>27</v>
      </c>
      <c r="B126" s="51" t="s">
        <v>75</v>
      </c>
      <c r="C126" s="45">
        <f>C120-C121</f>
        <v>20000</v>
      </c>
      <c r="D126" s="45">
        <f>D120-D121</f>
        <v>30400</v>
      </c>
      <c r="E126" s="45">
        <f t="shared" ref="E126:N126" si="6">E120-E121</f>
        <v>35600</v>
      </c>
      <c r="F126" s="45">
        <f>F120-F121</f>
        <v>40800</v>
      </c>
      <c r="G126" s="45">
        <f t="shared" si="6"/>
        <v>46000</v>
      </c>
      <c r="H126" s="45">
        <f t="shared" si="6"/>
        <v>46000</v>
      </c>
      <c r="I126" s="45">
        <f t="shared" si="6"/>
        <v>46000</v>
      </c>
      <c r="J126" s="45">
        <f t="shared" si="6"/>
        <v>46000</v>
      </c>
      <c r="K126" s="45">
        <f t="shared" si="6"/>
        <v>46000</v>
      </c>
      <c r="L126" s="45">
        <f t="shared" si="6"/>
        <v>46000</v>
      </c>
      <c r="M126" s="45">
        <f t="shared" si="6"/>
        <v>46000</v>
      </c>
      <c r="N126" s="45">
        <f t="shared" si="6"/>
        <v>46000</v>
      </c>
      <c r="O126" s="45">
        <f t="shared" si="5"/>
        <v>494800</v>
      </c>
    </row>
    <row r="127" spans="1:15" ht="16.5" thickBot="1" x14ac:dyDescent="0.3">
      <c r="A127" s="50" t="s">
        <v>31</v>
      </c>
      <c r="B127" s="51" t="s">
        <v>76</v>
      </c>
      <c r="C127" s="45">
        <f>SUM(C128:C129)</f>
        <v>3120</v>
      </c>
      <c r="D127" s="45">
        <f>SUM(D128:D129)</f>
        <v>4368</v>
      </c>
      <c r="E127" s="45">
        <f t="shared" ref="E127:N127" si="7">SUM(E128:E129)</f>
        <v>4992</v>
      </c>
      <c r="F127" s="45">
        <f t="shared" si="7"/>
        <v>5616</v>
      </c>
      <c r="G127" s="45">
        <f>SUM(G128:G129)</f>
        <v>6240</v>
      </c>
      <c r="H127" s="45">
        <f t="shared" si="7"/>
        <v>6240</v>
      </c>
      <c r="I127" s="45">
        <f t="shared" si="7"/>
        <v>6240</v>
      </c>
      <c r="J127" s="45">
        <f t="shared" si="7"/>
        <v>6240</v>
      </c>
      <c r="K127" s="45">
        <f t="shared" si="7"/>
        <v>6240</v>
      </c>
      <c r="L127" s="45">
        <f t="shared" si="7"/>
        <v>6240</v>
      </c>
      <c r="M127" s="45">
        <f t="shared" si="7"/>
        <v>6240</v>
      </c>
      <c r="N127" s="45">
        <f t="shared" si="7"/>
        <v>6240</v>
      </c>
      <c r="O127" s="45">
        <f>SUM(C127:N127)</f>
        <v>68016</v>
      </c>
    </row>
    <row r="128" spans="1:15" ht="17.25" thickBot="1" x14ac:dyDescent="0.3">
      <c r="A128" s="50"/>
      <c r="B128" s="53" t="s">
        <v>124</v>
      </c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>
        <f t="shared" ref="O128:O130" si="8">SUM(C128:N128)</f>
        <v>0</v>
      </c>
    </row>
    <row r="129" spans="1:15" ht="33.75" thickBot="1" x14ac:dyDescent="0.3">
      <c r="A129" s="50"/>
      <c r="B129" s="53" t="s">
        <v>125</v>
      </c>
      <c r="C129" s="47">
        <f>C120*0.06</f>
        <v>3120</v>
      </c>
      <c r="D129" s="47">
        <f t="shared" ref="D129:N129" si="9">D120*0.06</f>
        <v>4368</v>
      </c>
      <c r="E129" s="47">
        <f t="shared" si="9"/>
        <v>4992</v>
      </c>
      <c r="F129" s="47">
        <f>F120*0.06</f>
        <v>5616</v>
      </c>
      <c r="G129" s="47">
        <f t="shared" si="9"/>
        <v>6240</v>
      </c>
      <c r="H129" s="47">
        <f t="shared" si="9"/>
        <v>6240</v>
      </c>
      <c r="I129" s="47">
        <f t="shared" si="9"/>
        <v>6240</v>
      </c>
      <c r="J129" s="47">
        <f t="shared" si="9"/>
        <v>6240</v>
      </c>
      <c r="K129" s="47">
        <f t="shared" si="9"/>
        <v>6240</v>
      </c>
      <c r="L129" s="47">
        <f t="shared" si="9"/>
        <v>6240</v>
      </c>
      <c r="M129" s="47">
        <f t="shared" si="9"/>
        <v>6240</v>
      </c>
      <c r="N129" s="47">
        <f t="shared" si="9"/>
        <v>6240</v>
      </c>
      <c r="O129" s="47">
        <f t="shared" si="8"/>
        <v>68016</v>
      </c>
    </row>
    <row r="130" spans="1:15" ht="16.5" thickBot="1" x14ac:dyDescent="0.3">
      <c r="A130" s="50" t="s">
        <v>53</v>
      </c>
      <c r="B130" s="49" t="s">
        <v>77</v>
      </c>
      <c r="C130" s="47">
        <f>C126-C127</f>
        <v>16880</v>
      </c>
      <c r="D130" s="47">
        <f t="shared" ref="D130:N130" si="10">D126-D127</f>
        <v>26032</v>
      </c>
      <c r="E130" s="47">
        <f>E126-E127</f>
        <v>30608</v>
      </c>
      <c r="F130" s="47">
        <f t="shared" si="10"/>
        <v>35184</v>
      </c>
      <c r="G130" s="47">
        <f t="shared" si="10"/>
        <v>39760</v>
      </c>
      <c r="H130" s="47">
        <f t="shared" si="10"/>
        <v>39760</v>
      </c>
      <c r="I130" s="47">
        <f t="shared" si="10"/>
        <v>39760</v>
      </c>
      <c r="J130" s="47">
        <f t="shared" si="10"/>
        <v>39760</v>
      </c>
      <c r="K130" s="47">
        <f t="shared" si="10"/>
        <v>39760</v>
      </c>
      <c r="L130" s="47">
        <f t="shared" si="10"/>
        <v>39760</v>
      </c>
      <c r="M130" s="47">
        <f t="shared" si="10"/>
        <v>39760</v>
      </c>
      <c r="N130" s="47">
        <f t="shared" si="10"/>
        <v>39760</v>
      </c>
      <c r="O130" s="47">
        <f t="shared" si="8"/>
        <v>426784</v>
      </c>
    </row>
    <row r="131" spans="1:15" ht="16.5" thickBot="1" x14ac:dyDescent="0.3">
      <c r="A131" s="87" t="s">
        <v>55</v>
      </c>
      <c r="B131" s="49" t="s">
        <v>78</v>
      </c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6">
        <f>D141/D137</f>
        <v>0.37648553281580804</v>
      </c>
    </row>
    <row r="132" spans="1:15" ht="16.5" thickBot="1" x14ac:dyDescent="0.3">
      <c r="A132" s="88"/>
      <c r="B132" s="54"/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6"/>
    </row>
    <row r="133" spans="1:15" ht="18.75" x14ac:dyDescent="0.25">
      <c r="A133" s="16"/>
    </row>
    <row r="134" spans="1:15" ht="18.75" x14ac:dyDescent="0.25">
      <c r="A134" s="74" t="s">
        <v>79</v>
      </c>
      <c r="B134" s="74"/>
      <c r="C134" s="74"/>
      <c r="D134" s="74"/>
      <c r="E134" s="74"/>
      <c r="F134" s="18"/>
      <c r="G134" s="18"/>
      <c r="H134" s="18"/>
      <c r="I134" s="18"/>
      <c r="J134" s="18"/>
      <c r="K134" s="18"/>
      <c r="L134" s="18"/>
      <c r="M134" s="18"/>
      <c r="N134" s="18"/>
      <c r="O134" s="18"/>
    </row>
    <row r="135" spans="1:15" ht="19.5" thickBot="1" x14ac:dyDescent="0.3">
      <c r="A135" s="72" t="s">
        <v>80</v>
      </c>
      <c r="B135" s="72"/>
      <c r="C135" s="72"/>
      <c r="D135" s="72"/>
      <c r="E135" s="72"/>
    </row>
    <row r="136" spans="1:15" ht="48" thickBot="1" x14ac:dyDescent="0.3">
      <c r="A136" s="55" t="s">
        <v>105</v>
      </c>
      <c r="B136" s="45" t="s">
        <v>59</v>
      </c>
      <c r="C136" s="45" t="s">
        <v>81</v>
      </c>
      <c r="D136" s="45" t="s">
        <v>112</v>
      </c>
      <c r="E136" s="45" t="s">
        <v>82</v>
      </c>
    </row>
    <row r="137" spans="1:15" ht="16.5" thickBot="1" x14ac:dyDescent="0.3">
      <c r="A137" s="55" t="s">
        <v>10</v>
      </c>
      <c r="B137" s="56" t="s">
        <v>83</v>
      </c>
      <c r="C137" s="45" t="s">
        <v>84</v>
      </c>
      <c r="D137" s="57">
        <f>E137/12</f>
        <v>94466.666666666672</v>
      </c>
      <c r="E137" s="45">
        <f>O120</f>
        <v>1133600</v>
      </c>
    </row>
    <row r="138" spans="1:15" ht="16.5" thickBot="1" x14ac:dyDescent="0.3">
      <c r="A138" s="55" t="s">
        <v>15</v>
      </c>
      <c r="B138" s="56" t="s">
        <v>85</v>
      </c>
      <c r="C138" s="45" t="s">
        <v>84</v>
      </c>
      <c r="D138" s="57">
        <f>E138/12</f>
        <v>58901.333333333336</v>
      </c>
      <c r="E138" s="45">
        <f>E139+E140</f>
        <v>706816</v>
      </c>
    </row>
    <row r="139" spans="1:15" ht="16.5" thickBot="1" x14ac:dyDescent="0.3">
      <c r="A139" s="55" t="s">
        <v>19</v>
      </c>
      <c r="B139" s="56" t="s">
        <v>86</v>
      </c>
      <c r="C139" s="45" t="s">
        <v>84</v>
      </c>
      <c r="D139" s="57">
        <f>E139/12</f>
        <v>53233.333333333336</v>
      </c>
      <c r="E139" s="45">
        <f>O121</f>
        <v>638800</v>
      </c>
    </row>
    <row r="140" spans="1:15" ht="16.5" thickBot="1" x14ac:dyDescent="0.3">
      <c r="A140" s="55" t="s">
        <v>23</v>
      </c>
      <c r="B140" s="56" t="s">
        <v>56</v>
      </c>
      <c r="C140" s="45" t="s">
        <v>84</v>
      </c>
      <c r="D140" s="57">
        <f t="shared" ref="D140:D141" si="11">E140/12</f>
        <v>5668</v>
      </c>
      <c r="E140" s="45">
        <f>O127</f>
        <v>68016</v>
      </c>
    </row>
    <row r="141" spans="1:15" ht="16.5" thickBot="1" x14ac:dyDescent="0.3">
      <c r="A141" s="55" t="s">
        <v>27</v>
      </c>
      <c r="B141" s="56" t="s">
        <v>87</v>
      </c>
      <c r="C141" s="45" t="s">
        <v>84</v>
      </c>
      <c r="D141" s="57">
        <f t="shared" si="11"/>
        <v>35565.333333333336</v>
      </c>
      <c r="E141" s="45">
        <f>E137-E139-E140</f>
        <v>426784</v>
      </c>
    </row>
    <row r="142" spans="1:15" ht="16.5" thickBot="1" x14ac:dyDescent="0.3">
      <c r="A142" s="55" t="s">
        <v>31</v>
      </c>
      <c r="B142" s="56" t="s">
        <v>88</v>
      </c>
      <c r="C142" s="45" t="s">
        <v>89</v>
      </c>
      <c r="D142" s="57" t="s">
        <v>127</v>
      </c>
      <c r="E142" s="57">
        <f>350000/E141*12</f>
        <v>9.8410437129789301</v>
      </c>
    </row>
    <row r="143" spans="1:15" ht="16.5" thickBot="1" x14ac:dyDescent="0.3">
      <c r="A143" s="55" t="s">
        <v>53</v>
      </c>
      <c r="B143" s="56" t="s">
        <v>90</v>
      </c>
      <c r="C143" s="45" t="s">
        <v>91</v>
      </c>
      <c r="D143" s="45" t="s">
        <v>127</v>
      </c>
      <c r="E143" s="58">
        <f>D141/D137</f>
        <v>0.37648553281580804</v>
      </c>
    </row>
    <row r="144" spans="1:15" ht="19.5" thickBot="1" x14ac:dyDescent="0.3">
      <c r="A144" s="1"/>
    </row>
    <row r="145" spans="1:15" ht="18.75" x14ac:dyDescent="0.25">
      <c r="A145" s="74" t="s">
        <v>165</v>
      </c>
      <c r="B145" s="74"/>
      <c r="C145" s="74"/>
      <c r="D145" s="74"/>
      <c r="E145" s="74"/>
      <c r="F145" s="18"/>
      <c r="G145" s="18"/>
      <c r="H145" s="18"/>
      <c r="I145" s="18"/>
      <c r="J145" s="18"/>
      <c r="K145" s="18"/>
      <c r="L145" s="18"/>
      <c r="M145" s="18"/>
      <c r="N145" s="18"/>
      <c r="O145" s="18"/>
    </row>
    <row r="146" spans="1:15" ht="19.5" thickBot="1" x14ac:dyDescent="0.3">
      <c r="A146" s="72" t="s">
        <v>92</v>
      </c>
      <c r="B146" s="72"/>
      <c r="C146" s="72"/>
      <c r="D146" s="72"/>
    </row>
    <row r="147" spans="1:15" ht="62.25" customHeight="1" x14ac:dyDescent="0.25">
      <c r="A147" s="2" t="s">
        <v>2</v>
      </c>
      <c r="B147" s="83" t="s">
        <v>93</v>
      </c>
      <c r="C147" s="4" t="s">
        <v>8</v>
      </c>
      <c r="D147" s="83" t="s">
        <v>95</v>
      </c>
    </row>
    <row r="148" spans="1:15" ht="16.5" thickBot="1" x14ac:dyDescent="0.3">
      <c r="A148" s="3" t="s">
        <v>3</v>
      </c>
      <c r="B148" s="84"/>
      <c r="C148" s="6" t="s">
        <v>94</v>
      </c>
      <c r="D148" s="84"/>
    </row>
    <row r="149" spans="1:15" ht="180" customHeight="1" thickBot="1" x14ac:dyDescent="0.3">
      <c r="A149" s="3">
        <v>1</v>
      </c>
      <c r="B149" s="11" t="s">
        <v>96</v>
      </c>
      <c r="C149" s="59">
        <v>350000</v>
      </c>
      <c r="D149" s="59">
        <v>100</v>
      </c>
    </row>
    <row r="150" spans="1:15" ht="16.5" thickBot="1" x14ac:dyDescent="0.3">
      <c r="A150" s="3">
        <v>2</v>
      </c>
      <c r="B150" s="11" t="s">
        <v>97</v>
      </c>
      <c r="C150" s="59"/>
      <c r="D150" s="59"/>
    </row>
    <row r="151" spans="1:15" ht="32.25" thickBot="1" x14ac:dyDescent="0.3">
      <c r="A151" s="3">
        <v>3</v>
      </c>
      <c r="B151" s="11" t="s">
        <v>98</v>
      </c>
      <c r="C151" s="59"/>
      <c r="D151" s="59"/>
    </row>
    <row r="152" spans="1:15" ht="16.5" thickBot="1" x14ac:dyDescent="0.3">
      <c r="A152" s="5">
        <v>4</v>
      </c>
      <c r="B152" s="11" t="s">
        <v>35</v>
      </c>
      <c r="C152" s="59">
        <f>SUM(C149:C151)</f>
        <v>350000</v>
      </c>
      <c r="D152" s="59">
        <f>SUM(D149:D151)</f>
        <v>100</v>
      </c>
    </row>
    <row r="153" spans="1:15" ht="18.75" x14ac:dyDescent="0.25">
      <c r="A153" s="17"/>
    </row>
    <row r="154" spans="1:15" ht="18.75" x14ac:dyDescent="0.25">
      <c r="A154" s="74" t="s">
        <v>114</v>
      </c>
      <c r="B154" s="74"/>
      <c r="C154" s="74"/>
      <c r="D154" s="74"/>
    </row>
    <row r="155" spans="1:15" ht="19.5" thickBot="1" x14ac:dyDescent="0.3">
      <c r="A155" s="72" t="s">
        <v>99</v>
      </c>
      <c r="B155" s="72"/>
      <c r="C155" s="72"/>
    </row>
    <row r="156" spans="1:15" ht="78" customHeight="1" thickBot="1" x14ac:dyDescent="0.3">
      <c r="A156" s="7" t="s">
        <v>113</v>
      </c>
      <c r="B156" s="13" t="s">
        <v>100</v>
      </c>
      <c r="C156" s="13" t="s">
        <v>101</v>
      </c>
    </row>
    <row r="157" spans="1:15" ht="146.25" customHeight="1" thickBot="1" x14ac:dyDescent="0.3">
      <c r="A157" s="7" t="s">
        <v>10</v>
      </c>
      <c r="B157" s="9" t="str">
        <f>[1]Лист1!$A$173</f>
        <v>Низкое качество продукции</v>
      </c>
      <c r="C157" s="9" t="str">
        <f>[1]Лист1!$D$173</f>
        <v>Тщательный контроль качества на всех этапах производства.
     Использование только проверенных материалов и технологий.</v>
      </c>
    </row>
    <row r="158" spans="1:15" ht="142.5" thickBot="1" x14ac:dyDescent="0.3">
      <c r="A158" s="7" t="s">
        <v>15</v>
      </c>
      <c r="B158" s="9" t="str">
        <f>[1]Лист1!$A$174</f>
        <v>Нехватка клиентов</v>
      </c>
      <c r="C158" s="9" t="str">
        <f>[1]Лист1!$D$174</f>
        <v>Активное продвижение продукции через интернет и оффлайн-каналы.
Участие в профильных выставках и ярмарках.</v>
      </c>
    </row>
    <row r="159" spans="1:15" ht="122.25" customHeight="1" thickBot="1" x14ac:dyDescent="0.3">
      <c r="A159" s="7" t="s">
        <v>19</v>
      </c>
      <c r="B159" s="9" t="str">
        <f>[1]Лист1!$A$175</f>
        <v>Высокая конкуренция</v>
      </c>
      <c r="C159" s="9" t="str">
        <f>[1]Лист1!$D$175</f>
        <v>Уникальные торговые предложения.
Высокий уровень сервиса и поддержки клиентов.</v>
      </c>
    </row>
    <row r="160" spans="1:15" ht="16.5" thickBot="1" x14ac:dyDescent="0.3">
      <c r="A160" s="7" t="s">
        <v>14</v>
      </c>
      <c r="B160" s="9"/>
      <c r="C160" s="9"/>
    </row>
    <row r="161" spans="1:1" ht="18.75" x14ac:dyDescent="0.25">
      <c r="A161" s="1"/>
    </row>
  </sheetData>
  <mergeCells count="74">
    <mergeCell ref="M131:M132"/>
    <mergeCell ref="N131:N132"/>
    <mergeCell ref="O131:O132"/>
    <mergeCell ref="A131:A132"/>
    <mergeCell ref="H131:H132"/>
    <mergeCell ref="I131:I132"/>
    <mergeCell ref="J131:J132"/>
    <mergeCell ref="K131:K132"/>
    <mergeCell ref="L131:L132"/>
    <mergeCell ref="C131:C132"/>
    <mergeCell ref="D131:D132"/>
    <mergeCell ref="E131:E132"/>
    <mergeCell ref="F131:F132"/>
    <mergeCell ref="G131:G132"/>
    <mergeCell ref="A146:D146"/>
    <mergeCell ref="A154:D154"/>
    <mergeCell ref="A155:C155"/>
    <mergeCell ref="A145:E145"/>
    <mergeCell ref="A134:E134"/>
    <mergeCell ref="A135:E135"/>
    <mergeCell ref="B147:B148"/>
    <mergeCell ref="D147:D148"/>
    <mergeCell ref="A115:O115"/>
    <mergeCell ref="A114:O114"/>
    <mergeCell ref="A98:C98"/>
    <mergeCell ref="A88:H88"/>
    <mergeCell ref="H90:H91"/>
    <mergeCell ref="D90:D91"/>
    <mergeCell ref="E90:E91"/>
    <mergeCell ref="F90:F91"/>
    <mergeCell ref="B100:B101"/>
    <mergeCell ref="C100:C101"/>
    <mergeCell ref="B90:B91"/>
    <mergeCell ref="C90:C91"/>
    <mergeCell ref="G90:G91"/>
    <mergeCell ref="A99:C99"/>
    <mergeCell ref="A1:G1"/>
    <mergeCell ref="A69:G69"/>
    <mergeCell ref="A70:G70"/>
    <mergeCell ref="A18:G18"/>
    <mergeCell ref="A19:G19"/>
    <mergeCell ref="A20:G20"/>
    <mergeCell ref="A21:G21"/>
    <mergeCell ref="A22:G22"/>
    <mergeCell ref="A23:G23"/>
    <mergeCell ref="A24:G24"/>
    <mergeCell ref="A10:G10"/>
    <mergeCell ref="A11:G11"/>
    <mergeCell ref="A12:G12"/>
    <mergeCell ref="A13:G13"/>
    <mergeCell ref="A14:G14"/>
    <mergeCell ref="A15:G15"/>
    <mergeCell ref="A16:G16"/>
    <mergeCell ref="A17:G17"/>
    <mergeCell ref="A25:G25"/>
    <mergeCell ref="A2:G2"/>
    <mergeCell ref="A3:G3"/>
    <mergeCell ref="A4:G4"/>
    <mergeCell ref="A5:G5"/>
    <mergeCell ref="A6:G6"/>
    <mergeCell ref="A7:G7"/>
    <mergeCell ref="A8:G8"/>
    <mergeCell ref="A9:G9"/>
    <mergeCell ref="A27:G27"/>
    <mergeCell ref="A26:G26"/>
    <mergeCell ref="A80:G80"/>
    <mergeCell ref="A81:H81"/>
    <mergeCell ref="A89:H89"/>
    <mergeCell ref="A87:H87"/>
    <mergeCell ref="A86:H86"/>
    <mergeCell ref="A85:H85"/>
    <mergeCell ref="A84:H84"/>
    <mergeCell ref="A83:H83"/>
    <mergeCell ref="A82:H82"/>
  </mergeCells>
  <hyperlinks>
    <hyperlink ref="A6" r:id="rId1" display="mailto:Ivanivanov1984@yandex.ru" xr:uid="{00000000-0004-0000-0000-000000000000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Носикова Евгения Геннадьевна</dc:creator>
  <cp:lastModifiedBy>Ресепшн</cp:lastModifiedBy>
  <cp:lastPrinted>2024-05-17T07:39:17Z</cp:lastPrinted>
  <dcterms:created xsi:type="dcterms:W3CDTF">2015-06-05T18:19:34Z</dcterms:created>
  <dcterms:modified xsi:type="dcterms:W3CDTF">2026-02-10T09:27:10Z</dcterms:modified>
</cp:coreProperties>
</file>