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EB9903BD-50CB-40DE-A93A-DD34E72D1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83" i="1"/>
  <c r="H84" i="1"/>
  <c r="F80" i="1"/>
  <c r="F81" i="1"/>
  <c r="F82" i="1"/>
  <c r="F83" i="1"/>
  <c r="F42" i="1"/>
  <c r="F43" i="1"/>
  <c r="F44" i="1"/>
  <c r="F45" i="1"/>
  <c r="F46" i="1"/>
  <c r="F47" i="1"/>
  <c r="F31" i="1"/>
  <c r="F32" i="1"/>
  <c r="F33" i="1"/>
  <c r="F34" i="1"/>
  <c r="F35" i="1"/>
  <c r="F36" i="1"/>
  <c r="F37" i="1"/>
  <c r="F38" i="1"/>
  <c r="F39" i="1"/>
  <c r="F61" i="1"/>
  <c r="N111" i="1"/>
  <c r="M111" i="1"/>
  <c r="L111" i="1"/>
  <c r="K111" i="1"/>
  <c r="J111" i="1"/>
  <c r="I111" i="1"/>
  <c r="H111" i="1"/>
  <c r="G111" i="1"/>
  <c r="F111" i="1"/>
  <c r="D111" i="1"/>
  <c r="E111" i="1"/>
  <c r="C111" i="1"/>
  <c r="D140" i="1"/>
  <c r="C140" i="1"/>
  <c r="O116" i="1"/>
  <c r="O111" i="1" l="1"/>
  <c r="O113" i="1" l="1"/>
  <c r="C100" i="1"/>
  <c r="F79" i="1"/>
  <c r="H79" i="1"/>
  <c r="F60" i="1"/>
  <c r="F57" i="1"/>
  <c r="F56" i="1" s="1"/>
  <c r="F41" i="1"/>
  <c r="F49" i="1"/>
  <c r="F50" i="1"/>
  <c r="F51" i="1"/>
  <c r="F52" i="1"/>
  <c r="F53" i="1"/>
  <c r="F54" i="1"/>
  <c r="F55" i="1"/>
  <c r="F30" i="1"/>
  <c r="F48" i="1" l="1"/>
  <c r="C110" i="1"/>
  <c r="C109" i="1" s="1"/>
  <c r="F40" i="1"/>
  <c r="F29" i="1"/>
  <c r="E108" i="1"/>
  <c r="E117" i="1" s="1"/>
  <c r="D110" i="1" l="1"/>
  <c r="D109" i="1" s="1"/>
  <c r="E110" i="1"/>
  <c r="E109" i="1" s="1"/>
  <c r="E114" i="1" s="1"/>
  <c r="L108" i="1"/>
  <c r="F108" i="1"/>
  <c r="M108" i="1"/>
  <c r="G108" i="1"/>
  <c r="C108" i="1"/>
  <c r="J110" i="1"/>
  <c r="J109" i="1" s="1"/>
  <c r="H110" i="1"/>
  <c r="H109" i="1" s="1"/>
  <c r="I110" i="1"/>
  <c r="I109" i="1" s="1"/>
  <c r="N110" i="1"/>
  <c r="N109" i="1" s="1"/>
  <c r="L110" i="1"/>
  <c r="L109" i="1" s="1"/>
  <c r="M110" i="1"/>
  <c r="M109" i="1" s="1"/>
  <c r="K108" i="1"/>
  <c r="K110" i="1"/>
  <c r="K109" i="1" s="1"/>
  <c r="G110" i="1"/>
  <c r="G109" i="1" s="1"/>
  <c r="F110" i="1"/>
  <c r="F109" i="1" s="1"/>
  <c r="N108" i="1"/>
  <c r="N117" i="1" s="1"/>
  <c r="I108" i="1"/>
  <c r="I117" i="1" s="1"/>
  <c r="H108" i="1"/>
  <c r="J108" i="1"/>
  <c r="D108" i="1"/>
  <c r="D117" i="1" s="1"/>
  <c r="F64" i="1"/>
  <c r="E115" i="1"/>
  <c r="H117" i="1" l="1"/>
  <c r="H115" i="1" s="1"/>
  <c r="F117" i="1"/>
  <c r="F115" i="1" s="1"/>
  <c r="C114" i="1"/>
  <c r="C117" i="1"/>
  <c r="L117" i="1"/>
  <c r="L115" i="1" s="1"/>
  <c r="K117" i="1"/>
  <c r="K115" i="1" s="1"/>
  <c r="G117" i="1"/>
  <c r="G115" i="1" s="1"/>
  <c r="J117" i="1"/>
  <c r="J115" i="1" s="1"/>
  <c r="M117" i="1"/>
  <c r="M115" i="1" s="1"/>
  <c r="C115" i="1"/>
  <c r="C118" i="1" s="1"/>
  <c r="D114" i="1"/>
  <c r="L114" i="1"/>
  <c r="N114" i="1"/>
  <c r="M114" i="1"/>
  <c r="O109" i="1"/>
  <c r="E127" i="1" s="1"/>
  <c r="G114" i="1"/>
  <c r="D115" i="1"/>
  <c r="N115" i="1"/>
  <c r="K114" i="1"/>
  <c r="O110" i="1"/>
  <c r="J114" i="1"/>
  <c r="F114" i="1"/>
  <c r="I115" i="1"/>
  <c r="I114" i="1"/>
  <c r="O108" i="1"/>
  <c r="E125" i="1" s="1"/>
  <c r="H114" i="1"/>
  <c r="E118" i="1"/>
  <c r="H118" i="1" l="1"/>
  <c r="F118" i="1"/>
  <c r="D125" i="1"/>
  <c r="E129" i="1"/>
  <c r="E130" i="1" s="1"/>
  <c r="J118" i="1"/>
  <c r="G118" i="1"/>
  <c r="L118" i="1"/>
  <c r="K118" i="1"/>
  <c r="D127" i="1"/>
  <c r="E126" i="1"/>
  <c r="M118" i="1"/>
  <c r="D118" i="1"/>
  <c r="N118" i="1"/>
  <c r="I118" i="1"/>
  <c r="O117" i="1"/>
  <c r="O114" i="1"/>
  <c r="O115" i="1"/>
  <c r="E128" i="1" s="1"/>
  <c r="D128" i="1" s="1"/>
  <c r="O118" i="1" l="1"/>
  <c r="D129" i="1"/>
  <c r="E131" i="1" l="1"/>
  <c r="O119" i="1"/>
  <c r="D126" i="1"/>
</calcChain>
</file>

<file path=xl/sharedStrings.xml><?xml version="1.0" encoding="utf-8"?>
<sst xmlns="http://schemas.openxmlformats.org/spreadsheetml/2006/main" count="258" uniqueCount="188">
  <si>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</si>
  <si>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</si>
  <si>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</si>
  <si>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</si>
  <si>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</si>
  <si>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</si>
  <si>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</si>
  <si>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</si>
  <si>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</si>
  <si>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</si>
  <si>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</si>
  <si>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</si>
  <si>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</si>
  <si>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</si>
  <si>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</si>
  <si>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</si>
  <si>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</si>
  <si>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</si>
  <si>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</si>
  <si>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</si>
  <si>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</si>
  <si>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</si>
  <si>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</si>
  <si>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</si>
  <si>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</si>
  <si>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</si>
  <si>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</si>
  <si>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</si>
  <si>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</si>
  <si>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</si>
  <si>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</si>
  <si>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</si>
  <si>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</si>
  <si>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</si>
  <si>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</si>
  <si>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</si>
  <si>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</si>
  <si>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</si>
  <si>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</si>
  <si>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</si>
  <si>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</si>
  <si>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</si>
  <si>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</si>
  <si>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</si>
  <si>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</si>
  <si>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</si>
  <si>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</si>
  <si>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</si>
  <si>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</si>
  <si>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</si>
  <si>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</si>
  <si>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</si>
  <si>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</si>
  <si>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</si>
  <si>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</si>
  <si>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</si>
  <si>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</si>
  <si>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</si>
  <si>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</si>
  <si>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</si>
  <si>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</si>
  <si>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</si>
  <si>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</si>
  <si>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</si>
  <si>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</si>
  <si>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</si>
  <si>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</si>
  <si>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</si>
  <si>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</si>
  <si>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</si>
  <si>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</si>
  <si>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</si>
  <si>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</si>
  <si>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</si>
  <si>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</si>
  <si>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</si>
  <si>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</si>
  <si>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</si>
  <si>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</si>
  <si>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</si>
  <si>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</si>
  <si>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</si>
  <si>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</si>
  <si>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</si>
  <si>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</si>
  <si>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</si>
  <si>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</si>
  <si>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</si>
  <si>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</si>
  <si>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</si>
  <si>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</si>
  <si>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</si>
  <si>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</si>
  <si>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</si>
  <si>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</si>
  <si>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</si>
  <si>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</si>
  <si>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</si>
  <si>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</si>
  <si>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</si>
  <si>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</si>
  <si>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</si>
  <si>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</si>
  <si>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</si>
  <si>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</si>
  <si>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</si>
  <si>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</si>
  <si>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</si>
  <si>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</si>
  <si>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</si>
  <si>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</si>
  <si>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</si>
  <si>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</si>
  <si>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</si>
  <si>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</si>
  <si>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</si>
  <si>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</si>
  <si>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</si>
  <si>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</si>
  <si>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</si>
  <si>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</si>
  <si>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</si>
  <si>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</si>
  <si>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</si>
  <si>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</si>
  <si>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</si>
  <si>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</si>
  <si>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</si>
  <si>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</si>
  <si>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</si>
  <si>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</si>
  <si>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</si>
  <si>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</si>
  <si>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</si>
  <si>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</si>
  <si>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</si>
  <si>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Пылесос для строительной уборки</t>
  </si>
  <si>
    <t>Пылесос для сухой и влажной  уборки</t>
  </si>
  <si>
    <t>Пылесос для химчитски</t>
  </si>
  <si>
    <t>Парогенератор</t>
  </si>
  <si>
    <t>Ручной пылесос</t>
  </si>
  <si>
    <t>Отпариватель</t>
  </si>
  <si>
    <t>2.3.</t>
  </si>
  <si>
    <t>2.4.</t>
  </si>
  <si>
    <t>2.5.</t>
  </si>
  <si>
    <t>2.6.</t>
  </si>
  <si>
    <t>2.7.</t>
  </si>
  <si>
    <t>Средство для химчистки</t>
  </si>
  <si>
    <t>Средство от налета и ржавчины</t>
  </si>
  <si>
    <t>Средство для стекол</t>
  </si>
  <si>
    <t>Полироль</t>
  </si>
  <si>
    <t>Средство от жира</t>
  </si>
  <si>
    <t>Набор тряпок</t>
  </si>
  <si>
    <t xml:space="preserve">Инвентарь </t>
  </si>
  <si>
    <t>Генеральная уборка</t>
  </si>
  <si>
    <t>шт.</t>
  </si>
  <si>
    <t>Ежедневная уборка</t>
  </si>
  <si>
    <t>Химчистка мебели</t>
  </si>
  <si>
    <t>Химчистка ковров</t>
  </si>
  <si>
    <t>Послестроительная уборка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</si>
  <si>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</si>
  <si>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</si>
  <si>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Оказание клининговых услуг</t>
    </r>
  </si>
  <si>
    <t>Клин-Тех, KARCHER Липецк, Чистер48</t>
  </si>
  <si>
    <r>
      <t xml:space="preserve">2.3.Направление деятельности  </t>
    </r>
    <r>
      <rPr>
        <sz val="14"/>
        <color theme="1"/>
        <rFont val="Times New Roman"/>
        <family val="1"/>
        <charset val="204"/>
      </rPr>
      <t>Клининг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</si>
  <si>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Гараж для хранения инвентаря и оборудования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</si>
  <si>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 клинингового направления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</si>
  <si>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не планируется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</si>
  <si>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</si>
  <si>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</si>
  <si>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Население г.Липецка и Липецкой области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</si>
  <si>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отсутствуют </t>
    </r>
  </si>
  <si>
    <r>
      <t xml:space="preserve">3.2. Местоположение целевой аудитории (субъект РФ, населенный пункт)  </t>
    </r>
    <r>
      <rPr>
        <sz val="14"/>
        <color theme="1"/>
        <rFont val="Times New Roman"/>
        <family val="1"/>
        <charset val="204"/>
      </rPr>
      <t>Липецкая область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</si>
  <si>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Интернет площадки, SMM, авито, социальные сети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</si>
  <si>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**Высокое качество услуг**:
   - Внимательное отношение к деталям и пожеланиям клиентов.
   - Использование высококачественных и безопасных моющих средств.
2. **Гибкость**:
   - Возможность подстраиваться под график и нужды клиентов.
   - Индивидуальный подход к каждому заказу.
3. **Экологичность**:
   - Использование экологически чистых средств и методов уборки.
4. **Конкурентоспособные цены**:
   - Адекватное соотношение цены и качества предоставляемых услуг.
5. **Отличное обслуживание клиентов**:
   - Быстрая и вежливая коммуникация с клиентами.
   - Гарантии качества и возможность повторного визита в случае неудовлетворенности.</t>
    </r>
  </si>
  <si>
    <t>**Недовольство клиентов**:
   - Возможные жалобы на качество услуг.</t>
  </si>
  <si>
    <t>**Невыполнение обязательств**:
   - Сбой в графике работы или опоздания.</t>
  </si>
  <si>
    <t>**Повреждение имущества клиентов**:
   - Возможные случаи повреждения мебели или других предметов во время уборки.</t>
  </si>
  <si>
    <t>**Постоянный контроль качества**:
   - Обратная связь с клиентами и оперативное решение их проблем.</t>
  </si>
  <si>
    <t>**Эффективное управление временем**:
   - Тщательное планирование графика работы и резервирование времени для непредвиденных обстоятельств.</t>
  </si>
  <si>
    <t xml:space="preserve"> **Страхование**:
   - Оформление страховки на случай повреждения имущества клиентов.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</si>
  <si>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</si>
  <si>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6 месяцев </t>
    </r>
  </si>
  <si>
    <t>Фены для сушки диванов, ковров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</si>
  <si>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 xml:space="preserve">Анализ рынка и конкурентов </t>
    </r>
    <r>
      <rPr>
        <sz val="14"/>
        <color theme="1"/>
        <rFont val="Times New Roman"/>
        <family val="1"/>
        <charset val="204"/>
      </rPr>
      <t>1. **Частные лица**:
   - Семьи и одинокие люди, нуждающиеся в регулярной или периодической уборке.
   - Занятые профессионалы, которым не хватает времени на уборку.
2. **Малый и средний бизнес**:
   - Офисы и небольшие коммерческие помещения, нуждающиеся в регулярной уборке.
   - Магазины и торговые точки.
3. **Недвижимость под аренду**:
   - Владельцы квартир и домов, сдаваемых в аренду, нуждающиеся в уборке перед заселением новых жильцов.
4. **Общественные учреждения**:
   - Школы, детские сады, спортивные клубы, которые нуждаются в профессиональной уборке. Анализ целевой аудитории позволит выявить ключевые потребности и предпочтения клиентов, а также адаптировать маркетинговые стратегии и услуги под их ожидания.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</si>
  <si>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Цели: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>1. Создать устойчивый и прибыльный бизнес по оказанию услуг клининга.
2. Обеспечить высокий уровень удовлетворенности клиентов.
3. Расширить базу постоянных клиентов и получить положительные рекомендации.
4. Предоставлять услуги клининга, соответствующие экологическим стандартам.
5. Обеспечить стабильный доход и возможности для роста бизнеса.
Задачи:
1. Разработать и утвердить перечень оказываемых услуг (ежедневная уборка, генеральная уборка, уборка после ремонта и т.д.).
2. Приобрести необходимое оборудование и качественные моющие средства.
3. Разработать маркетинговую стратегию для привлечения новых клиентов.
4. Наладить систему управления временем и графиком работы.
5. Установить конкурентоспособные цены.
6. Вести учет заказов и финансовых операций.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</si>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</sst>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9" fontId="5" fillId="2" borderId="9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9"/>
  <sheetViews>
    <sheetView tabSelected="1" topLeftCell="A16" zoomScaleNormal="100" workbookViewId="0">
      <selection activeCell="A16" sqref="A16:G16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26.7109375" customWidth="1"/>
    <col min="6" max="6" width="14.28515625" customWidth="1"/>
    <col min="7" max="7" width="38" customWidth="1"/>
    <col min="8" max="8" width="13.7109375" customWidth="1"/>
    <col min="10" max="10" width="11.140625" customWidth="1"/>
  </cols>
  <sheetData>
    <row r="1" spans="1:7" ht="18.75" x14ac:dyDescent="0.25">
      <c r="A1" s="63" t="s">
        <v>0</v>
      </c>
      <c r="B1" s="63"/>
      <c r="C1" s="63"/>
      <c r="D1" s="63"/>
      <c r="E1" s="63"/>
      <c r="F1" s="63"/>
      <c r="G1" s="63"/>
    </row>
    <row r="2" spans="1:7" ht="18.75" x14ac:dyDescent="0.3">
      <c r="A2" s="55" t="s">
        <v>102</v>
      </c>
      <c r="B2" s="55"/>
      <c r="C2" s="55"/>
      <c r="D2" s="55"/>
      <c r="E2" s="55"/>
      <c r="F2" s="55"/>
      <c r="G2" s="55"/>
    </row>
    <row r="3" spans="1:7" ht="19.5" customHeight="1" x14ac:dyDescent="0.3">
      <c r="A3" s="62" t="s">
        <v>160</v>
      </c>
      <c r="B3" s="62"/>
      <c r="C3" s="62"/>
      <c r="D3" s="62"/>
      <c r="E3" s="62"/>
      <c r="F3" s="62"/>
      <c r="G3" s="62"/>
    </row>
    <row r="4" spans="1:7" ht="18.75" x14ac:dyDescent="0.3">
      <c r="A4" s="62" t="s">
        <v>114</v>
      </c>
      <c r="B4" s="62"/>
      <c r="C4" s="62"/>
      <c r="D4" s="62"/>
      <c r="E4" s="62"/>
      <c r="F4" s="62"/>
      <c r="G4" s="62"/>
    </row>
    <row r="5" spans="1:7" ht="21" customHeight="1" x14ac:dyDescent="0.3">
      <c r="A5" s="62" t="s">
        <v>161</v>
      </c>
      <c r="B5" s="62"/>
      <c r="C5" s="62"/>
      <c r="D5" s="62"/>
      <c r="E5" s="62"/>
      <c r="F5" s="62"/>
      <c r="G5" s="62"/>
    </row>
    <row r="6" spans="1:7" s="23" customFormat="1" ht="18.75" x14ac:dyDescent="0.3">
      <c r="A6" s="62" t="s">
        <v>115</v>
      </c>
      <c r="B6" s="62"/>
      <c r="C6" s="62"/>
      <c r="D6" s="62"/>
      <c r="E6" s="62"/>
      <c r="F6" s="62"/>
      <c r="G6" s="62"/>
    </row>
    <row r="7" spans="1:7" ht="22.5" customHeight="1" x14ac:dyDescent="0.3">
      <c r="A7" s="62" t="s">
        <v>116</v>
      </c>
      <c r="B7" s="62"/>
      <c r="C7" s="62"/>
      <c r="D7" s="62"/>
      <c r="E7" s="62"/>
      <c r="F7" s="62"/>
      <c r="G7" s="62"/>
    </row>
    <row r="8" spans="1:7" ht="42.75" customHeight="1" x14ac:dyDescent="0.3">
      <c r="A8" s="62" t="s">
        <v>117</v>
      </c>
      <c r="B8" s="62"/>
      <c r="C8" s="62"/>
      <c r="D8" s="62"/>
      <c r="E8" s="62"/>
      <c r="F8" s="62"/>
      <c r="G8" s="62"/>
    </row>
    <row r="9" spans="1:7" ht="41.25" customHeight="1" x14ac:dyDescent="0.3">
      <c r="A9" s="62" t="s">
        <v>118</v>
      </c>
      <c r="B9" s="62"/>
      <c r="C9" s="62"/>
      <c r="D9" s="62"/>
      <c r="E9" s="62"/>
      <c r="F9" s="62"/>
      <c r="G9" s="62"/>
    </row>
    <row r="10" spans="1:7" ht="26.25" customHeight="1" x14ac:dyDescent="0.3">
      <c r="A10" s="55" t="s">
        <v>119</v>
      </c>
      <c r="B10" s="62"/>
      <c r="C10" s="62"/>
      <c r="D10" s="62"/>
      <c r="E10" s="62"/>
      <c r="F10" s="62"/>
      <c r="G10" s="62"/>
    </row>
    <row r="11" spans="1:7" ht="25.5" customHeight="1" x14ac:dyDescent="0.3">
      <c r="A11" s="55" t="s">
        <v>120</v>
      </c>
      <c r="B11" s="62"/>
      <c r="C11" s="62"/>
      <c r="D11" s="62"/>
      <c r="E11" s="62"/>
      <c r="F11" s="62"/>
      <c r="G11" s="62"/>
    </row>
    <row r="12" spans="1:7" ht="18.75" x14ac:dyDescent="0.3">
      <c r="A12" s="55" t="s">
        <v>103</v>
      </c>
      <c r="B12" s="55"/>
      <c r="C12" s="55"/>
      <c r="D12" s="55"/>
      <c r="E12" s="55"/>
      <c r="F12" s="55"/>
      <c r="G12" s="55"/>
    </row>
    <row r="13" spans="1:7" ht="21" customHeight="1" x14ac:dyDescent="0.3">
      <c r="A13" s="55" t="s">
        <v>162</v>
      </c>
      <c r="B13" s="62"/>
      <c r="C13" s="62"/>
      <c r="D13" s="62"/>
      <c r="E13" s="62"/>
      <c r="F13" s="62"/>
      <c r="G13" s="62"/>
    </row>
    <row r="14" spans="1:7" ht="296.25" customHeight="1" x14ac:dyDescent="0.3">
      <c r="A14" s="55" t="s">
        <v>185</v>
      </c>
      <c r="B14" s="55"/>
      <c r="C14" s="55"/>
      <c r="D14" s="55"/>
      <c r="E14" s="55"/>
      <c r="F14" s="55"/>
      <c r="G14" s="55"/>
    </row>
    <row r="15" spans="1:7" ht="24.75" customHeight="1" x14ac:dyDescent="0.3">
      <c r="A15" s="55" t="s">
        <v>164</v>
      </c>
      <c r="B15" s="62"/>
      <c r="C15" s="62"/>
      <c r="D15" s="62"/>
      <c r="E15" s="62"/>
      <c r="F15" s="62"/>
      <c r="G15" s="62"/>
    </row>
    <row r="16" spans="1:7" ht="25.5" customHeight="1" x14ac:dyDescent="0.3">
      <c r="A16" s="55" t="s">
        <v>187</v>
      </c>
      <c r="B16" s="55"/>
      <c r="C16" s="55"/>
      <c r="D16" s="55"/>
      <c r="E16" s="55"/>
      <c r="F16" s="55"/>
      <c r="G16" s="55"/>
    </row>
    <row r="17" spans="1:11" ht="42.75" customHeight="1" x14ac:dyDescent="0.3">
      <c r="A17" s="55" t="s">
        <v>186</v>
      </c>
      <c r="B17" s="55"/>
      <c r="C17" s="55"/>
      <c r="D17" s="55"/>
      <c r="E17" s="55"/>
      <c r="F17" s="55"/>
      <c r="G17" s="55"/>
    </row>
    <row r="18" spans="1:11" ht="41.25" customHeight="1" x14ac:dyDescent="0.3">
      <c r="A18" s="55" t="s">
        <v>121</v>
      </c>
      <c r="B18" s="55"/>
      <c r="C18" s="55"/>
      <c r="D18" s="55"/>
      <c r="E18" s="55"/>
      <c r="F18" s="55"/>
      <c r="G18" s="55"/>
    </row>
    <row r="19" spans="1:11" ht="42" customHeight="1" x14ac:dyDescent="0.3">
      <c r="A19" s="55" t="s">
        <v>165</v>
      </c>
      <c r="B19" s="55"/>
      <c r="C19" s="55"/>
      <c r="D19" s="55"/>
      <c r="E19" s="55"/>
      <c r="F19" s="55"/>
      <c r="G19" s="55"/>
    </row>
    <row r="20" spans="1:11" ht="42.75" customHeight="1" x14ac:dyDescent="0.3">
      <c r="A20" s="55" t="s">
        <v>167</v>
      </c>
      <c r="B20" s="62"/>
      <c r="C20" s="62"/>
      <c r="D20" s="62"/>
      <c r="E20" s="62"/>
      <c r="F20" s="62"/>
      <c r="G20" s="62"/>
    </row>
    <row r="21" spans="1:11" ht="24" customHeight="1" x14ac:dyDescent="0.3">
      <c r="A21" s="55" t="s">
        <v>166</v>
      </c>
      <c r="B21" s="62"/>
      <c r="C21" s="62"/>
      <c r="D21" s="62"/>
      <c r="E21" s="62"/>
      <c r="F21" s="62"/>
      <c r="G21" s="62"/>
    </row>
    <row r="22" spans="1:11" ht="21" customHeight="1" x14ac:dyDescent="0.3">
      <c r="A22" s="55" t="s">
        <v>168</v>
      </c>
      <c r="B22" s="62"/>
      <c r="C22" s="62"/>
      <c r="D22" s="62"/>
      <c r="E22" s="62"/>
      <c r="F22" s="62"/>
      <c r="G22" s="62"/>
    </row>
    <row r="23" spans="1:11" ht="18.75" x14ac:dyDescent="0.3">
      <c r="A23" s="55" t="s">
        <v>128</v>
      </c>
      <c r="B23" s="62"/>
      <c r="C23" s="62"/>
      <c r="D23" s="62"/>
      <c r="E23" s="62"/>
      <c r="F23" s="62"/>
      <c r="G23" s="62"/>
    </row>
    <row r="24" spans="1:11" ht="21.75" customHeight="1" x14ac:dyDescent="0.3">
      <c r="A24" s="55" t="s">
        <v>169</v>
      </c>
      <c r="B24" s="62"/>
      <c r="C24" s="62"/>
      <c r="D24" s="62"/>
      <c r="E24" s="62"/>
      <c r="F24" s="62"/>
      <c r="G24" s="62"/>
    </row>
    <row r="25" spans="1:11" ht="19.5" customHeight="1" x14ac:dyDescent="0.3">
      <c r="A25" s="55" t="s">
        <v>182</v>
      </c>
      <c r="B25" s="62"/>
      <c r="C25" s="62"/>
      <c r="D25" s="62"/>
      <c r="E25" s="62"/>
      <c r="F25" s="62"/>
      <c r="G25" s="62"/>
    </row>
    <row r="26" spans="1:11" ht="42" customHeight="1" x14ac:dyDescent="0.3">
      <c r="A26" s="55" t="s">
        <v>104</v>
      </c>
      <c r="B26" s="55"/>
      <c r="C26" s="55"/>
      <c r="D26" s="55"/>
      <c r="E26" s="55"/>
      <c r="F26" s="55"/>
      <c r="G26" s="55"/>
    </row>
    <row r="27" spans="1:11" ht="19.5" thickBot="1" x14ac:dyDescent="0.3">
      <c r="A27" s="54" t="s">
        <v>1</v>
      </c>
      <c r="B27" s="54"/>
      <c r="C27" s="54"/>
      <c r="D27" s="54"/>
      <c r="E27" s="54"/>
      <c r="F27" s="54"/>
      <c r="G27" s="54"/>
    </row>
    <row r="28" spans="1:11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11" ht="32.25" thickBot="1" x14ac:dyDescent="0.3">
      <c r="A29" s="30" t="s">
        <v>10</v>
      </c>
      <c r="B29" s="30" t="s">
        <v>11</v>
      </c>
      <c r="C29" s="31"/>
      <c r="D29" s="31"/>
      <c r="E29" s="31"/>
      <c r="F29" s="39">
        <f>SUM(F30:F39)</f>
        <v>294000</v>
      </c>
      <c r="G29" s="34"/>
    </row>
    <row r="30" spans="1:11" ht="48" thickBot="1" x14ac:dyDescent="0.3">
      <c r="A30" s="18" t="s">
        <v>12</v>
      </c>
      <c r="B30" s="9" t="s">
        <v>136</v>
      </c>
      <c r="C30" s="7"/>
      <c r="D30" s="11">
        <v>1</v>
      </c>
      <c r="E30" s="11">
        <v>57000</v>
      </c>
      <c r="F30" s="40">
        <f t="shared" ref="F30:F55" si="0">D30*E30</f>
        <v>57000</v>
      </c>
      <c r="G30" s="32" t="s">
        <v>163</v>
      </c>
      <c r="H30" s="33"/>
      <c r="I30" s="33"/>
      <c r="J30" s="33"/>
      <c r="K30" s="33"/>
    </row>
    <row r="31" spans="1:11" ht="32.25" thickBot="1" x14ac:dyDescent="0.3">
      <c r="A31" s="18" t="s">
        <v>13</v>
      </c>
      <c r="B31" s="9" t="s">
        <v>137</v>
      </c>
      <c r="C31" s="7"/>
      <c r="D31" s="11">
        <v>2</v>
      </c>
      <c r="E31" s="11">
        <v>42000</v>
      </c>
      <c r="F31" s="39">
        <f t="shared" si="0"/>
        <v>84000</v>
      </c>
      <c r="G31" s="32" t="s">
        <v>163</v>
      </c>
    </row>
    <row r="32" spans="1:11" ht="32.25" thickBot="1" x14ac:dyDescent="0.3">
      <c r="A32" s="18" t="s">
        <v>129</v>
      </c>
      <c r="B32" s="9" t="s">
        <v>138</v>
      </c>
      <c r="C32" s="7"/>
      <c r="D32" s="11">
        <v>1</v>
      </c>
      <c r="E32" s="11">
        <v>65000</v>
      </c>
      <c r="F32" s="39">
        <f t="shared" si="0"/>
        <v>65000</v>
      </c>
      <c r="G32" s="32" t="s">
        <v>163</v>
      </c>
    </row>
    <row r="33" spans="1:7" ht="32.25" thickBot="1" x14ac:dyDescent="0.3">
      <c r="A33" s="18" t="s">
        <v>130</v>
      </c>
      <c r="B33" s="9" t="s">
        <v>183</v>
      </c>
      <c r="C33" s="7"/>
      <c r="D33" s="11">
        <v>2</v>
      </c>
      <c r="E33" s="11">
        <v>20000</v>
      </c>
      <c r="F33" s="39">
        <f t="shared" si="0"/>
        <v>40000</v>
      </c>
      <c r="G33" s="32" t="s">
        <v>163</v>
      </c>
    </row>
    <row r="34" spans="1:7" ht="32.25" thickBot="1" x14ac:dyDescent="0.3">
      <c r="A34" s="18" t="s">
        <v>131</v>
      </c>
      <c r="B34" s="9" t="s">
        <v>139</v>
      </c>
      <c r="C34" s="7"/>
      <c r="D34" s="11">
        <v>1</v>
      </c>
      <c r="E34" s="11">
        <v>25000</v>
      </c>
      <c r="F34" s="39">
        <f t="shared" si="0"/>
        <v>25000</v>
      </c>
      <c r="G34" s="32" t="s">
        <v>163</v>
      </c>
    </row>
    <row r="35" spans="1:7" ht="32.25" thickBot="1" x14ac:dyDescent="0.3">
      <c r="A35" s="18" t="s">
        <v>132</v>
      </c>
      <c r="B35" s="9" t="s">
        <v>140</v>
      </c>
      <c r="C35" s="7"/>
      <c r="D35" s="11">
        <v>1</v>
      </c>
      <c r="E35" s="11">
        <v>15000</v>
      </c>
      <c r="F35" s="39">
        <f t="shared" si="0"/>
        <v>15000</v>
      </c>
      <c r="G35" s="32" t="s">
        <v>163</v>
      </c>
    </row>
    <row r="36" spans="1:7" ht="32.25" thickBot="1" x14ac:dyDescent="0.3">
      <c r="A36" s="18" t="s">
        <v>133</v>
      </c>
      <c r="B36" s="9" t="s">
        <v>141</v>
      </c>
      <c r="C36" s="7"/>
      <c r="D36" s="11">
        <v>1</v>
      </c>
      <c r="E36" s="11">
        <v>8000</v>
      </c>
      <c r="F36" s="39">
        <f t="shared" si="0"/>
        <v>8000</v>
      </c>
      <c r="G36" s="32" t="s">
        <v>163</v>
      </c>
    </row>
    <row r="37" spans="1:7" ht="16.5" thickBot="1" x14ac:dyDescent="0.3">
      <c r="A37" s="18" t="s">
        <v>134</v>
      </c>
      <c r="B37" s="9"/>
      <c r="C37" s="7"/>
      <c r="D37" s="11"/>
      <c r="E37" s="11"/>
      <c r="F37" s="39">
        <f t="shared" si="0"/>
        <v>0</v>
      </c>
      <c r="G37" s="11"/>
    </row>
    <row r="38" spans="1:7" ht="16.5" thickBot="1" x14ac:dyDescent="0.3">
      <c r="A38" s="18" t="s">
        <v>135</v>
      </c>
      <c r="B38" s="9"/>
      <c r="C38" s="7"/>
      <c r="D38" s="11"/>
      <c r="E38" s="11"/>
      <c r="F38" s="39">
        <f t="shared" si="0"/>
        <v>0</v>
      </c>
      <c r="G38" s="11"/>
    </row>
    <row r="39" spans="1:7" ht="16.5" thickBot="1" x14ac:dyDescent="0.3">
      <c r="A39" s="18" t="s">
        <v>14</v>
      </c>
      <c r="B39" s="9"/>
      <c r="C39" s="7"/>
      <c r="D39" s="11"/>
      <c r="E39" s="11"/>
      <c r="F39" s="39">
        <f t="shared" si="0"/>
        <v>0</v>
      </c>
      <c r="G39" s="11"/>
    </row>
    <row r="40" spans="1:7" ht="48" thickBot="1" x14ac:dyDescent="0.3">
      <c r="A40" s="18" t="s">
        <v>15</v>
      </c>
      <c r="B40" s="14" t="s">
        <v>16</v>
      </c>
      <c r="C40" s="13"/>
      <c r="D40" s="13"/>
      <c r="E40" s="13"/>
      <c r="F40" s="39">
        <f>SUM(F41:F47)</f>
        <v>56000</v>
      </c>
      <c r="G40" s="13"/>
    </row>
    <row r="41" spans="1:7" ht="32.25" thickBot="1" x14ac:dyDescent="0.3">
      <c r="A41" s="18" t="s">
        <v>17</v>
      </c>
      <c r="B41" s="14" t="s">
        <v>147</v>
      </c>
      <c r="C41" s="13"/>
      <c r="D41" s="13">
        <v>1</v>
      </c>
      <c r="E41" s="13">
        <v>27000</v>
      </c>
      <c r="F41" s="39">
        <f t="shared" si="0"/>
        <v>27000</v>
      </c>
      <c r="G41" s="13"/>
    </row>
    <row r="42" spans="1:7" ht="32.25" thickBot="1" x14ac:dyDescent="0.3">
      <c r="A42" s="18" t="s">
        <v>18</v>
      </c>
      <c r="B42" s="14" t="s">
        <v>148</v>
      </c>
      <c r="C42" s="13"/>
      <c r="D42" s="13">
        <v>10</v>
      </c>
      <c r="E42" s="13">
        <v>400</v>
      </c>
      <c r="F42" s="39">
        <f t="shared" si="0"/>
        <v>4000</v>
      </c>
      <c r="G42" s="13"/>
    </row>
    <row r="43" spans="1:7" ht="32.25" thickBot="1" x14ac:dyDescent="0.3">
      <c r="A43" s="18" t="s">
        <v>142</v>
      </c>
      <c r="B43" s="14" t="s">
        <v>149</v>
      </c>
      <c r="C43" s="13"/>
      <c r="D43" s="13">
        <v>6</v>
      </c>
      <c r="E43" s="13">
        <v>350</v>
      </c>
      <c r="F43" s="39">
        <f t="shared" si="0"/>
        <v>2100</v>
      </c>
      <c r="G43" s="13"/>
    </row>
    <row r="44" spans="1:7" ht="16.5" thickBot="1" x14ac:dyDescent="0.3">
      <c r="A44" s="18" t="s">
        <v>143</v>
      </c>
      <c r="B44" s="14" t="s">
        <v>150</v>
      </c>
      <c r="C44" s="13"/>
      <c r="D44" s="13">
        <v>5</v>
      </c>
      <c r="E44" s="13">
        <v>700</v>
      </c>
      <c r="F44" s="39">
        <f t="shared" si="0"/>
        <v>3500</v>
      </c>
      <c r="G44" s="13"/>
    </row>
    <row r="45" spans="1:7" ht="16.5" thickBot="1" x14ac:dyDescent="0.3">
      <c r="A45" s="18" t="s">
        <v>144</v>
      </c>
      <c r="B45" s="14" t="s">
        <v>151</v>
      </c>
      <c r="C45" s="13"/>
      <c r="D45" s="13">
        <v>6</v>
      </c>
      <c r="E45" s="13">
        <v>400</v>
      </c>
      <c r="F45" s="39">
        <f t="shared" si="0"/>
        <v>2400</v>
      </c>
      <c r="G45" s="13"/>
    </row>
    <row r="46" spans="1:7" ht="16.5" thickBot="1" x14ac:dyDescent="0.3">
      <c r="A46" s="18" t="s">
        <v>145</v>
      </c>
      <c r="B46" s="14" t="s">
        <v>152</v>
      </c>
      <c r="C46" s="13"/>
      <c r="D46" s="13">
        <v>5</v>
      </c>
      <c r="E46" s="13">
        <v>2400</v>
      </c>
      <c r="F46" s="39">
        <f t="shared" si="0"/>
        <v>12000</v>
      </c>
      <c r="G46" s="13"/>
    </row>
    <row r="47" spans="1:7" ht="16.5" thickBot="1" x14ac:dyDescent="0.3">
      <c r="A47" s="18" t="s">
        <v>146</v>
      </c>
      <c r="B47" s="14" t="s">
        <v>153</v>
      </c>
      <c r="C47" s="13"/>
      <c r="D47" s="13">
        <v>1</v>
      </c>
      <c r="E47" s="13">
        <v>5000</v>
      </c>
      <c r="F47" s="39">
        <f t="shared" si="0"/>
        <v>5000</v>
      </c>
      <c r="G47" s="13"/>
    </row>
    <row r="48" spans="1:7" ht="79.5" thickBot="1" x14ac:dyDescent="0.3">
      <c r="A48" s="18" t="s">
        <v>19</v>
      </c>
      <c r="B48" s="14" t="s">
        <v>20</v>
      </c>
      <c r="C48" s="13"/>
      <c r="D48" s="13"/>
      <c r="E48" s="13"/>
      <c r="F48" s="39">
        <f>SUM(F49:F51)</f>
        <v>0</v>
      </c>
      <c r="G48" s="13"/>
    </row>
    <row r="49" spans="1:7" ht="16.5" thickBot="1" x14ac:dyDescent="0.3">
      <c r="A49" s="18" t="s">
        <v>21</v>
      </c>
      <c r="B49" s="24"/>
      <c r="C49" s="17"/>
      <c r="D49" s="17"/>
      <c r="E49" s="17"/>
      <c r="F49" s="39">
        <f t="shared" si="0"/>
        <v>0</v>
      </c>
      <c r="G49" s="17"/>
    </row>
    <row r="50" spans="1:7" ht="16.5" thickBot="1" x14ac:dyDescent="0.3">
      <c r="A50" s="18" t="s">
        <v>22</v>
      </c>
      <c r="B50" s="14"/>
      <c r="C50" s="13"/>
      <c r="D50" s="13"/>
      <c r="E50" s="13"/>
      <c r="F50" s="39">
        <f t="shared" si="0"/>
        <v>0</v>
      </c>
      <c r="G50" s="13"/>
    </row>
    <row r="51" spans="1:7" ht="16.5" thickBot="1" x14ac:dyDescent="0.3">
      <c r="A51" s="18" t="s">
        <v>14</v>
      </c>
      <c r="B51" s="14"/>
      <c r="C51" s="13"/>
      <c r="D51" s="13"/>
      <c r="E51" s="13"/>
      <c r="F51" s="39">
        <f t="shared" si="0"/>
        <v>0</v>
      </c>
      <c r="G51" s="13"/>
    </row>
    <row r="52" spans="1:7" ht="409.6" thickBot="1" x14ac:dyDescent="0.3">
      <c r="A52" s="18" t="s">
        <v>23</v>
      </c>
      <c r="B52" s="14" t="s">
        <v>24</v>
      </c>
      <c r="C52" s="13"/>
      <c r="D52" s="13"/>
      <c r="E52" s="13"/>
      <c r="F52" s="39">
        <f t="shared" si="0"/>
        <v>0</v>
      </c>
      <c r="G52" s="13"/>
    </row>
    <row r="53" spans="1:7" ht="16.5" thickBot="1" x14ac:dyDescent="0.3">
      <c r="A53" s="18" t="s">
        <v>25</v>
      </c>
      <c r="B53" s="14"/>
      <c r="C53" s="13"/>
      <c r="D53" s="13"/>
      <c r="E53" s="13"/>
      <c r="F53" s="39">
        <f t="shared" si="0"/>
        <v>0</v>
      </c>
      <c r="G53" s="13"/>
    </row>
    <row r="54" spans="1:7" ht="16.5" thickBot="1" x14ac:dyDescent="0.3">
      <c r="A54" s="18" t="s">
        <v>26</v>
      </c>
      <c r="B54" s="14"/>
      <c r="C54" s="13"/>
      <c r="D54" s="13"/>
      <c r="E54" s="13"/>
      <c r="F54" s="39">
        <f t="shared" si="0"/>
        <v>0</v>
      </c>
      <c r="G54" s="13"/>
    </row>
    <row r="55" spans="1:7" ht="16.5" thickBot="1" x14ac:dyDescent="0.3">
      <c r="A55" s="18" t="s">
        <v>14</v>
      </c>
      <c r="B55" s="14"/>
      <c r="C55" s="13"/>
      <c r="D55" s="13"/>
      <c r="E55" s="13"/>
      <c r="F55" s="39">
        <f t="shared" si="0"/>
        <v>0</v>
      </c>
      <c r="G55" s="13"/>
    </row>
    <row r="56" spans="1:7" ht="284.25" thickBot="1" x14ac:dyDescent="0.3">
      <c r="A56" s="18" t="s">
        <v>27</v>
      </c>
      <c r="B56" s="14" t="s">
        <v>28</v>
      </c>
      <c r="C56" s="13"/>
      <c r="D56" s="13"/>
      <c r="E56" s="13"/>
      <c r="F56" s="39">
        <f>SUM(F57:F59)</f>
        <v>0</v>
      </c>
      <c r="G56" s="13"/>
    </row>
    <row r="57" spans="1:7" ht="16.5" thickBot="1" x14ac:dyDescent="0.3">
      <c r="A57" s="18" t="s">
        <v>29</v>
      </c>
      <c r="B57" s="14"/>
      <c r="C57" s="13"/>
      <c r="D57" s="13"/>
      <c r="E57" s="13"/>
      <c r="F57" s="41">
        <f>D57*E57</f>
        <v>0</v>
      </c>
      <c r="G57" s="13"/>
    </row>
    <row r="58" spans="1:7" ht="16.5" thickBot="1" x14ac:dyDescent="0.3">
      <c r="A58" s="18" t="s">
        <v>30</v>
      </c>
      <c r="B58" s="14"/>
      <c r="C58" s="13"/>
      <c r="D58" s="13"/>
      <c r="E58" s="13"/>
      <c r="F58" s="41"/>
      <c r="G58" s="13"/>
    </row>
    <row r="59" spans="1:7" ht="16.5" thickBot="1" x14ac:dyDescent="0.3">
      <c r="A59" s="18" t="s">
        <v>14</v>
      </c>
      <c r="B59" s="14"/>
      <c r="C59" s="13"/>
      <c r="D59" s="13"/>
      <c r="E59" s="13"/>
      <c r="F59" s="41"/>
      <c r="G59" s="13"/>
    </row>
    <row r="60" spans="1:7" ht="16.5" thickBot="1" x14ac:dyDescent="0.3">
      <c r="A60" s="18" t="s">
        <v>31</v>
      </c>
      <c r="B60" s="14" t="s">
        <v>32</v>
      </c>
      <c r="C60" s="13"/>
      <c r="D60" s="13"/>
      <c r="E60" s="13"/>
      <c r="F60" s="41">
        <f>SUM(F61:F63)</f>
        <v>0</v>
      </c>
      <c r="G60" s="13"/>
    </row>
    <row r="61" spans="1:7" ht="16.5" thickBot="1" x14ac:dyDescent="0.3">
      <c r="A61" s="18" t="s">
        <v>33</v>
      </c>
      <c r="B61" s="24"/>
      <c r="C61" s="13"/>
      <c r="D61" s="17"/>
      <c r="E61" s="17"/>
      <c r="F61" s="41">
        <f>E61*D61</f>
        <v>0</v>
      </c>
      <c r="G61" s="13"/>
    </row>
    <row r="62" spans="1:7" ht="16.5" thickBot="1" x14ac:dyDescent="0.3">
      <c r="A62" s="18" t="s">
        <v>34</v>
      </c>
      <c r="B62" s="14"/>
      <c r="C62" s="13"/>
      <c r="D62" s="13"/>
      <c r="E62" s="13"/>
      <c r="F62" s="41"/>
      <c r="G62" s="13"/>
    </row>
    <row r="63" spans="1:7" ht="16.5" thickBot="1" x14ac:dyDescent="0.3">
      <c r="A63" s="18" t="s">
        <v>14</v>
      </c>
      <c r="B63" s="14"/>
      <c r="C63" s="13"/>
      <c r="D63" s="13"/>
      <c r="E63" s="13"/>
      <c r="F63" s="41"/>
      <c r="G63" s="13"/>
    </row>
    <row r="64" spans="1:7" ht="16.5" thickBot="1" x14ac:dyDescent="0.3">
      <c r="A64" s="18" t="s">
        <v>53</v>
      </c>
      <c r="B64" s="12" t="s">
        <v>35</v>
      </c>
      <c r="C64" s="10"/>
      <c r="D64" s="13"/>
      <c r="E64" s="13"/>
      <c r="F64" s="41">
        <f>F29+F40+F48+F52+F60+F56</f>
        <v>350000</v>
      </c>
      <c r="G64" s="13"/>
    </row>
    <row r="65" spans="1:8" ht="18.75" x14ac:dyDescent="0.25">
      <c r="A65" s="1"/>
    </row>
    <row r="66" spans="1:8" ht="15.75" x14ac:dyDescent="0.25">
      <c r="A66" s="28"/>
      <c r="B66" s="29"/>
      <c r="C66" s="28"/>
      <c r="D66" s="28"/>
      <c r="E66" s="28"/>
      <c r="F66" s="28"/>
      <c r="G66" s="28"/>
    </row>
    <row r="67" spans="1:8" ht="165.75" customHeight="1" x14ac:dyDescent="0.25">
      <c r="A67" s="56" t="s">
        <v>184</v>
      </c>
      <c r="B67" s="57"/>
      <c r="C67" s="57"/>
      <c r="D67" s="57"/>
      <c r="E67" s="57"/>
      <c r="F67" s="57"/>
      <c r="G67" s="57"/>
      <c r="H67" s="27"/>
    </row>
    <row r="68" spans="1:8" ht="33" customHeight="1" x14ac:dyDescent="0.25">
      <c r="A68" s="56" t="s">
        <v>170</v>
      </c>
      <c r="B68" s="56"/>
      <c r="C68" s="56"/>
      <c r="D68" s="56"/>
      <c r="E68" s="56"/>
      <c r="F68" s="56"/>
      <c r="G68" s="56"/>
      <c r="H68" s="56"/>
    </row>
    <row r="69" spans="1:8" ht="20.25" customHeight="1" x14ac:dyDescent="0.3">
      <c r="A69" s="60" t="s">
        <v>172</v>
      </c>
      <c r="B69" s="61"/>
      <c r="C69" s="61"/>
      <c r="D69" s="61"/>
      <c r="E69" s="61"/>
      <c r="F69" s="61"/>
      <c r="G69" s="61"/>
      <c r="H69" s="61"/>
    </row>
    <row r="70" spans="1:8" ht="18.75" x14ac:dyDescent="0.25">
      <c r="A70" s="56" t="s">
        <v>171</v>
      </c>
      <c r="B70" s="56"/>
      <c r="C70" s="56"/>
      <c r="D70" s="56"/>
      <c r="E70" s="56"/>
      <c r="F70" s="56"/>
      <c r="G70" s="56"/>
      <c r="H70" s="56"/>
    </row>
    <row r="71" spans="1:8" ht="252" customHeight="1" x14ac:dyDescent="0.25">
      <c r="A71" s="56" t="s">
        <v>174</v>
      </c>
      <c r="B71" s="56"/>
      <c r="C71" s="56"/>
      <c r="D71" s="56"/>
      <c r="E71" s="56"/>
      <c r="F71" s="56"/>
      <c r="G71" s="56"/>
      <c r="H71" s="56"/>
    </row>
    <row r="72" spans="1:8" ht="18.75" x14ac:dyDescent="0.25">
      <c r="A72" s="56" t="s">
        <v>106</v>
      </c>
      <c r="B72" s="56"/>
      <c r="C72" s="56"/>
      <c r="D72" s="56"/>
      <c r="E72" s="56"/>
      <c r="F72" s="56"/>
      <c r="G72" s="56"/>
      <c r="H72" s="56"/>
    </row>
    <row r="73" spans="1:8" ht="28.5" customHeight="1" x14ac:dyDescent="0.25">
      <c r="A73" s="56" t="s">
        <v>122</v>
      </c>
      <c r="B73" s="56"/>
      <c r="C73" s="56"/>
      <c r="D73" s="56"/>
      <c r="E73" s="56"/>
      <c r="F73" s="56"/>
      <c r="G73" s="56"/>
      <c r="H73" s="56"/>
    </row>
    <row r="74" spans="1:8" ht="23.25" customHeight="1" x14ac:dyDescent="0.25">
      <c r="A74" s="56" t="s">
        <v>173</v>
      </c>
      <c r="B74" s="56"/>
      <c r="C74" s="56"/>
      <c r="D74" s="56"/>
      <c r="E74" s="56"/>
      <c r="F74" s="56"/>
      <c r="G74" s="56"/>
      <c r="H74" s="56"/>
    </row>
    <row r="75" spans="1:8" s="26" customFormat="1" ht="18.75" x14ac:dyDescent="0.25">
      <c r="A75" s="56" t="s">
        <v>107</v>
      </c>
      <c r="B75" s="56"/>
      <c r="C75" s="56"/>
      <c r="D75" s="56"/>
      <c r="E75" s="56"/>
      <c r="F75" s="56"/>
      <c r="G75" s="56"/>
      <c r="H75" s="56"/>
    </row>
    <row r="76" spans="1:8" ht="19.5" thickBot="1" x14ac:dyDescent="0.3">
      <c r="A76" s="54" t="s">
        <v>36</v>
      </c>
      <c r="B76" s="54"/>
      <c r="C76" s="54"/>
      <c r="D76" s="54"/>
      <c r="E76" s="54"/>
      <c r="F76" s="54"/>
      <c r="G76" s="54"/>
      <c r="H76" s="54"/>
    </row>
    <row r="77" spans="1:8" ht="62.25" customHeight="1" x14ac:dyDescent="0.25">
      <c r="A77" s="15" t="s">
        <v>2</v>
      </c>
      <c r="B77" s="58" t="s">
        <v>37</v>
      </c>
      <c r="C77" s="58" t="s">
        <v>38</v>
      </c>
      <c r="D77" s="58" t="s">
        <v>39</v>
      </c>
      <c r="E77" s="58" t="s">
        <v>40</v>
      </c>
      <c r="F77" s="58" t="s">
        <v>41</v>
      </c>
      <c r="G77" s="58" t="s">
        <v>42</v>
      </c>
      <c r="H77" s="58" t="s">
        <v>43</v>
      </c>
    </row>
    <row r="78" spans="1:8" ht="16.5" thickBot="1" x14ac:dyDescent="0.3">
      <c r="A78" s="18" t="s">
        <v>3</v>
      </c>
      <c r="B78" s="59"/>
      <c r="C78" s="59"/>
      <c r="D78" s="59"/>
      <c r="E78" s="59"/>
      <c r="F78" s="59"/>
      <c r="G78" s="59"/>
      <c r="H78" s="59"/>
    </row>
    <row r="79" spans="1:8" ht="16.5" thickBot="1" x14ac:dyDescent="0.3">
      <c r="A79" s="8" t="s">
        <v>10</v>
      </c>
      <c r="B79" s="12" t="s">
        <v>154</v>
      </c>
      <c r="C79" s="17" t="s">
        <v>155</v>
      </c>
      <c r="D79" s="17">
        <v>5</v>
      </c>
      <c r="E79" s="17">
        <v>7500</v>
      </c>
      <c r="F79" s="42">
        <f>D79*E79</f>
        <v>37500</v>
      </c>
      <c r="G79" s="17">
        <v>150</v>
      </c>
      <c r="H79" s="42">
        <f>D79*G79</f>
        <v>750</v>
      </c>
    </row>
    <row r="80" spans="1:8" ht="16.5" thickBot="1" x14ac:dyDescent="0.3">
      <c r="A80" s="8" t="s">
        <v>15</v>
      </c>
      <c r="B80" s="12" t="s">
        <v>156</v>
      </c>
      <c r="C80" s="17" t="s">
        <v>155</v>
      </c>
      <c r="D80" s="17">
        <v>4</v>
      </c>
      <c r="E80" s="17">
        <v>4500</v>
      </c>
      <c r="F80" s="42">
        <f t="shared" ref="F80:F83" si="1">D80*E80</f>
        <v>18000</v>
      </c>
      <c r="G80" s="17">
        <v>150</v>
      </c>
      <c r="H80" s="42">
        <f t="shared" ref="H80:H84" si="2">D80*G80</f>
        <v>600</v>
      </c>
    </row>
    <row r="81" spans="1:8" ht="16.5" thickBot="1" x14ac:dyDescent="0.3">
      <c r="A81" s="8" t="s">
        <v>19</v>
      </c>
      <c r="B81" s="12" t="s">
        <v>157</v>
      </c>
      <c r="C81" s="17" t="s">
        <v>155</v>
      </c>
      <c r="D81" s="17">
        <v>4</v>
      </c>
      <c r="E81" s="17">
        <v>2500</v>
      </c>
      <c r="F81" s="42">
        <f t="shared" si="1"/>
        <v>10000</v>
      </c>
      <c r="G81" s="17">
        <v>200</v>
      </c>
      <c r="H81" s="42">
        <f t="shared" si="2"/>
        <v>800</v>
      </c>
    </row>
    <row r="82" spans="1:8" ht="16.5" thickBot="1" x14ac:dyDescent="0.3">
      <c r="A82" s="8" t="s">
        <v>23</v>
      </c>
      <c r="B82" s="12" t="s">
        <v>158</v>
      </c>
      <c r="C82" s="17" t="s">
        <v>155</v>
      </c>
      <c r="D82" s="17">
        <v>3</v>
      </c>
      <c r="E82" s="17">
        <v>2000</v>
      </c>
      <c r="F82" s="42">
        <f t="shared" si="1"/>
        <v>6000</v>
      </c>
      <c r="G82" s="17">
        <v>150</v>
      </c>
      <c r="H82" s="42">
        <f t="shared" si="2"/>
        <v>450</v>
      </c>
    </row>
    <row r="83" spans="1:8" ht="32.25" thickBot="1" x14ac:dyDescent="0.3">
      <c r="A83" s="25" t="s">
        <v>27</v>
      </c>
      <c r="B83" s="12" t="s">
        <v>159</v>
      </c>
      <c r="C83" s="17" t="s">
        <v>155</v>
      </c>
      <c r="D83" s="17">
        <v>3</v>
      </c>
      <c r="E83" s="17">
        <v>6000</v>
      </c>
      <c r="F83" s="42">
        <f t="shared" si="1"/>
        <v>18000</v>
      </c>
      <c r="G83" s="17">
        <v>200</v>
      </c>
      <c r="H83" s="42">
        <f t="shared" si="2"/>
        <v>600</v>
      </c>
    </row>
    <row r="84" spans="1:8" ht="16.5" thickBot="1" x14ac:dyDescent="0.3">
      <c r="A84" s="25" t="s">
        <v>14</v>
      </c>
      <c r="B84" s="12" t="s">
        <v>44</v>
      </c>
      <c r="C84" s="13"/>
      <c r="D84" s="13">
        <v>19</v>
      </c>
      <c r="E84" s="13">
        <v>22500</v>
      </c>
      <c r="F84" s="42">
        <v>89500</v>
      </c>
      <c r="G84" s="13">
        <v>850</v>
      </c>
      <c r="H84" s="42">
        <f t="shared" si="2"/>
        <v>16150</v>
      </c>
    </row>
    <row r="85" spans="1:8" ht="18.75" x14ac:dyDescent="0.25">
      <c r="A85" s="20"/>
    </row>
    <row r="86" spans="1:8" ht="18.75" x14ac:dyDescent="0.25">
      <c r="A86" s="57" t="s">
        <v>109</v>
      </c>
      <c r="B86" s="57"/>
      <c r="C86" s="57"/>
    </row>
    <row r="87" spans="1:8" ht="19.5" thickBot="1" x14ac:dyDescent="0.3">
      <c r="A87" s="54" t="s">
        <v>45</v>
      </c>
      <c r="B87" s="54"/>
      <c r="C87" s="54"/>
    </row>
    <row r="88" spans="1:8" ht="15.75" x14ac:dyDescent="0.25">
      <c r="A88" s="15" t="s">
        <v>2</v>
      </c>
      <c r="B88" s="58" t="s">
        <v>4</v>
      </c>
      <c r="C88" s="58" t="s">
        <v>46</v>
      </c>
    </row>
    <row r="89" spans="1:8" ht="16.5" thickBot="1" x14ac:dyDescent="0.3">
      <c r="A89" s="18" t="s">
        <v>3</v>
      </c>
      <c r="B89" s="59"/>
      <c r="C89" s="59"/>
    </row>
    <row r="90" spans="1:8" ht="16.5" thickBot="1" x14ac:dyDescent="0.3">
      <c r="A90" s="5" t="s">
        <v>10</v>
      </c>
      <c r="B90" s="14" t="s">
        <v>47</v>
      </c>
      <c r="C90" s="6"/>
    </row>
    <row r="91" spans="1:8" ht="32.25" thickBot="1" x14ac:dyDescent="0.3">
      <c r="A91" s="5" t="s">
        <v>15</v>
      </c>
      <c r="B91" s="14" t="s">
        <v>48</v>
      </c>
      <c r="C91" s="6">
        <v>5000</v>
      </c>
    </row>
    <row r="92" spans="1:8" ht="32.25" thickBot="1" x14ac:dyDescent="0.3">
      <c r="A92" s="5" t="s">
        <v>19</v>
      </c>
      <c r="B92" s="14" t="s">
        <v>49</v>
      </c>
      <c r="C92" s="6"/>
    </row>
    <row r="93" spans="1:8" ht="32.25" thickBot="1" x14ac:dyDescent="0.3">
      <c r="A93" s="5" t="s">
        <v>23</v>
      </c>
      <c r="B93" s="14" t="s">
        <v>50</v>
      </c>
      <c r="C93" s="6"/>
    </row>
    <row r="94" spans="1:8" ht="16.5" thickBot="1" x14ac:dyDescent="0.3">
      <c r="A94" s="5" t="s">
        <v>27</v>
      </c>
      <c r="B94" s="14" t="s">
        <v>51</v>
      </c>
      <c r="C94" s="6"/>
    </row>
    <row r="95" spans="1:8" ht="36" customHeight="1" thickBot="1" x14ac:dyDescent="0.3">
      <c r="A95" s="5" t="s">
        <v>31</v>
      </c>
      <c r="B95" s="14" t="s">
        <v>52</v>
      </c>
      <c r="C95" s="6"/>
    </row>
    <row r="96" spans="1:8" ht="79.5" thickBot="1" x14ac:dyDescent="0.3">
      <c r="A96" s="5" t="s">
        <v>53</v>
      </c>
      <c r="B96" s="14" t="s">
        <v>54</v>
      </c>
      <c r="C96" s="6"/>
    </row>
    <row r="97" spans="1:15" ht="16.5" thickBot="1" x14ac:dyDescent="0.3">
      <c r="A97" s="5" t="s">
        <v>55</v>
      </c>
      <c r="B97" s="14" t="s">
        <v>56</v>
      </c>
      <c r="C97" s="6">
        <v>3580</v>
      </c>
    </row>
    <row r="98" spans="1:15" ht="16.5" thickBot="1" x14ac:dyDescent="0.3">
      <c r="A98" s="5" t="s">
        <v>14</v>
      </c>
      <c r="B98" s="14"/>
      <c r="C98" s="6"/>
    </row>
    <row r="99" spans="1:15" ht="16.5" thickBot="1" x14ac:dyDescent="0.3">
      <c r="A99" s="5" t="s">
        <v>14</v>
      </c>
      <c r="B99" s="14"/>
      <c r="C99" s="6"/>
    </row>
    <row r="100" spans="1:15" ht="16.5" thickBot="1" x14ac:dyDescent="0.3">
      <c r="A100" s="5" t="s">
        <v>14</v>
      </c>
      <c r="B100" s="14" t="s">
        <v>35</v>
      </c>
      <c r="C100" s="6">
        <f>C90+C91+C92+C93+C94+C95+C96+C97</f>
        <v>8580</v>
      </c>
    </row>
    <row r="101" spans="1:15" ht="18.75" x14ac:dyDescent="0.25">
      <c r="A101" s="1"/>
    </row>
    <row r="102" spans="1:15" ht="18.75" x14ac:dyDescent="0.25">
      <c r="A102" s="57" t="s">
        <v>108</v>
      </c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</row>
    <row r="103" spans="1:15" ht="18.75" x14ac:dyDescent="0.25">
      <c r="A103" s="57" t="s">
        <v>57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</row>
    <row r="104" spans="1:15" ht="19.5" thickBot="1" x14ac:dyDescent="0.3">
      <c r="A104" s="19" t="s">
        <v>58</v>
      </c>
    </row>
    <row r="105" spans="1:15" ht="49.5" customHeight="1" thickBot="1" x14ac:dyDescent="0.3">
      <c r="A105" s="43" t="s">
        <v>105</v>
      </c>
      <c r="B105" s="43" t="s">
        <v>59</v>
      </c>
      <c r="C105" s="44" t="s">
        <v>60</v>
      </c>
      <c r="D105" s="44" t="s">
        <v>61</v>
      </c>
      <c r="E105" s="44" t="s">
        <v>62</v>
      </c>
      <c r="F105" s="44" t="s">
        <v>63</v>
      </c>
      <c r="G105" s="44" t="s">
        <v>64</v>
      </c>
      <c r="H105" s="44" t="s">
        <v>65</v>
      </c>
      <c r="I105" s="44" t="s">
        <v>66</v>
      </c>
      <c r="J105" s="44" t="s">
        <v>67</v>
      </c>
      <c r="K105" s="44" t="s">
        <v>68</v>
      </c>
      <c r="L105" s="44" t="s">
        <v>69</v>
      </c>
      <c r="M105" s="44" t="s">
        <v>70</v>
      </c>
      <c r="N105" s="44" t="s">
        <v>71</v>
      </c>
      <c r="O105" s="44" t="s">
        <v>35</v>
      </c>
    </row>
    <row r="106" spans="1:15" ht="32.25" thickBot="1" x14ac:dyDescent="0.3">
      <c r="A106" s="43" t="s">
        <v>10</v>
      </c>
      <c r="B106" s="45" t="s">
        <v>72</v>
      </c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</row>
    <row r="107" spans="1:15" ht="32.25" thickBot="1" x14ac:dyDescent="0.3">
      <c r="A107" s="46" t="s">
        <v>15</v>
      </c>
      <c r="B107" s="47" t="s">
        <v>73</v>
      </c>
      <c r="C107" s="48">
        <v>0.5</v>
      </c>
      <c r="D107" s="48">
        <v>0.7</v>
      </c>
      <c r="E107" s="48">
        <v>0.8</v>
      </c>
      <c r="F107" s="48">
        <v>0.9</v>
      </c>
      <c r="G107" s="48">
        <v>1</v>
      </c>
      <c r="H107" s="48">
        <v>1</v>
      </c>
      <c r="I107" s="48">
        <v>1</v>
      </c>
      <c r="J107" s="48">
        <v>1</v>
      </c>
      <c r="K107" s="48">
        <v>1</v>
      </c>
      <c r="L107" s="48">
        <v>1</v>
      </c>
      <c r="M107" s="48">
        <v>1</v>
      </c>
      <c r="N107" s="48">
        <v>1</v>
      </c>
      <c r="O107" s="42"/>
    </row>
    <row r="108" spans="1:15" ht="32.25" thickBot="1" x14ac:dyDescent="0.3">
      <c r="A108" s="46" t="s">
        <v>19</v>
      </c>
      <c r="B108" s="47" t="s">
        <v>74</v>
      </c>
      <c r="C108" s="42">
        <f>$F84*C107</f>
        <v>44750</v>
      </c>
      <c r="D108" s="42">
        <f t="shared" ref="D108:N108" si="3">$F84*D107</f>
        <v>62649.999999999993</v>
      </c>
      <c r="E108" s="42">
        <f>$F84*E107</f>
        <v>71600</v>
      </c>
      <c r="F108" s="42">
        <f t="shared" si="3"/>
        <v>80550</v>
      </c>
      <c r="G108" s="42">
        <f t="shared" si="3"/>
        <v>89500</v>
      </c>
      <c r="H108" s="42">
        <f t="shared" si="3"/>
        <v>89500</v>
      </c>
      <c r="I108" s="42">
        <f t="shared" si="3"/>
        <v>89500</v>
      </c>
      <c r="J108" s="42">
        <f t="shared" si="3"/>
        <v>89500</v>
      </c>
      <c r="K108" s="42">
        <f t="shared" si="3"/>
        <v>89500</v>
      </c>
      <c r="L108" s="42">
        <f t="shared" si="3"/>
        <v>89500</v>
      </c>
      <c r="M108" s="42">
        <f t="shared" si="3"/>
        <v>89500</v>
      </c>
      <c r="N108" s="42">
        <f t="shared" si="3"/>
        <v>89500</v>
      </c>
      <c r="O108" s="42">
        <f>SUM(C108:N108)</f>
        <v>975550</v>
      </c>
    </row>
    <row r="109" spans="1:15" ht="66.75" customHeight="1" thickBot="1" x14ac:dyDescent="0.3">
      <c r="A109" s="46" t="s">
        <v>23</v>
      </c>
      <c r="B109" s="47" t="s">
        <v>110</v>
      </c>
      <c r="C109" s="42">
        <f>SUM(C110:C113)</f>
        <v>13075</v>
      </c>
      <c r="D109" s="42">
        <f>SUM(D110:D113)</f>
        <v>16305</v>
      </c>
      <c r="E109" s="42">
        <f>SUM(E110:E113)</f>
        <v>17920</v>
      </c>
      <c r="F109" s="42">
        <f t="shared" ref="F109:N109" si="4">SUM(F110:F113)</f>
        <v>19535</v>
      </c>
      <c r="G109" s="42">
        <f t="shared" si="4"/>
        <v>21150</v>
      </c>
      <c r="H109" s="42">
        <f t="shared" si="4"/>
        <v>21150</v>
      </c>
      <c r="I109" s="42">
        <f t="shared" si="4"/>
        <v>21150</v>
      </c>
      <c r="J109" s="42">
        <f t="shared" si="4"/>
        <v>21150</v>
      </c>
      <c r="K109" s="42">
        <f t="shared" si="4"/>
        <v>21150</v>
      </c>
      <c r="L109" s="42">
        <f t="shared" si="4"/>
        <v>21150</v>
      </c>
      <c r="M109" s="42">
        <f t="shared" si="4"/>
        <v>21150</v>
      </c>
      <c r="N109" s="42">
        <f t="shared" si="4"/>
        <v>21150</v>
      </c>
      <c r="O109" s="42">
        <f>SUM(C109:N109)</f>
        <v>236035</v>
      </c>
    </row>
    <row r="110" spans="1:15" ht="32.25" thickBot="1" x14ac:dyDescent="0.3">
      <c r="A110" s="46" t="s">
        <v>25</v>
      </c>
      <c r="B110" s="47" t="s">
        <v>123</v>
      </c>
      <c r="C110" s="42">
        <f>C107*H84</f>
        <v>8075</v>
      </c>
      <c r="D110" s="42">
        <f>D107*H84</f>
        <v>11305</v>
      </c>
      <c r="E110" s="42">
        <f>E107*H84</f>
        <v>12920</v>
      </c>
      <c r="F110" s="42">
        <f>F107*H84</f>
        <v>14535</v>
      </c>
      <c r="G110" s="42">
        <f>G107*H84</f>
        <v>16150</v>
      </c>
      <c r="H110" s="42">
        <f>H107*H84</f>
        <v>16150</v>
      </c>
      <c r="I110" s="42">
        <f>I107*H84</f>
        <v>16150</v>
      </c>
      <c r="J110" s="42">
        <f>J107*H84</f>
        <v>16150</v>
      </c>
      <c r="K110" s="42">
        <f>K107*H84</f>
        <v>16150</v>
      </c>
      <c r="L110" s="42">
        <f>L107*H84</f>
        <v>16150</v>
      </c>
      <c r="M110" s="42">
        <f>M107*H84</f>
        <v>16150</v>
      </c>
      <c r="N110" s="42">
        <f>N107*H84</f>
        <v>16150</v>
      </c>
      <c r="O110" s="42">
        <f>SUM(C110:N110)</f>
        <v>176035</v>
      </c>
    </row>
    <row r="111" spans="1:15" ht="16.5" thickBot="1" x14ac:dyDescent="0.3">
      <c r="A111" s="46" t="s">
        <v>26</v>
      </c>
      <c r="B111" s="47" t="s">
        <v>126</v>
      </c>
      <c r="C111" s="42">
        <f>SUM(C90:C96)</f>
        <v>5000</v>
      </c>
      <c r="D111" s="42">
        <f>SUM(C90:C96)</f>
        <v>5000</v>
      </c>
      <c r="E111" s="42">
        <f>SUM(C90:C96)</f>
        <v>5000</v>
      </c>
      <c r="F111" s="42">
        <f>SUM(C90:C96)</f>
        <v>5000</v>
      </c>
      <c r="G111" s="42">
        <f>SUM(C90:C96)</f>
        <v>5000</v>
      </c>
      <c r="H111" s="42">
        <f>SUM(C90:C96)</f>
        <v>5000</v>
      </c>
      <c r="I111" s="42">
        <f>SUM(C90:C96)</f>
        <v>5000</v>
      </c>
      <c r="J111" s="42">
        <f>SUM(C90:C96)</f>
        <v>5000</v>
      </c>
      <c r="K111" s="42">
        <f>SUM(C90:C96)</f>
        <v>5000</v>
      </c>
      <c r="L111" s="42">
        <f>SUM(C90:C96)</f>
        <v>5000</v>
      </c>
      <c r="M111" s="42">
        <f>SUM(C90:C96)</f>
        <v>5000</v>
      </c>
      <c r="N111" s="42">
        <f>SUM(C90:C96)</f>
        <v>5000</v>
      </c>
      <c r="O111" s="42">
        <f>SUM(C111:N111)</f>
        <v>60000</v>
      </c>
    </row>
    <row r="112" spans="1:15" ht="16.5" thickBot="1" x14ac:dyDescent="0.3">
      <c r="A112" s="46"/>
      <c r="B112" s="47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</row>
    <row r="113" spans="1:15" ht="16.5" thickBot="1" x14ac:dyDescent="0.3">
      <c r="A113" s="46" t="s">
        <v>14</v>
      </c>
      <c r="B113" s="47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>
        <f t="shared" ref="O113:O114" si="5">SUM(C113:N113)</f>
        <v>0</v>
      </c>
    </row>
    <row r="114" spans="1:15" ht="32.25" thickBot="1" x14ac:dyDescent="0.3">
      <c r="A114" s="46" t="s">
        <v>27</v>
      </c>
      <c r="B114" s="47" t="s">
        <v>75</v>
      </c>
      <c r="C114" s="42">
        <f>C108-C109</f>
        <v>31675</v>
      </c>
      <c r="D114" s="42">
        <f>D108-D109</f>
        <v>46344.999999999993</v>
      </c>
      <c r="E114" s="42">
        <f t="shared" ref="E114:N114" si="6">E108-E109</f>
        <v>53680</v>
      </c>
      <c r="F114" s="42">
        <f>F108-F109</f>
        <v>61015</v>
      </c>
      <c r="G114" s="42">
        <f t="shared" si="6"/>
        <v>68350</v>
      </c>
      <c r="H114" s="42">
        <f t="shared" si="6"/>
        <v>68350</v>
      </c>
      <c r="I114" s="42">
        <f t="shared" si="6"/>
        <v>68350</v>
      </c>
      <c r="J114" s="42">
        <f t="shared" si="6"/>
        <v>68350</v>
      </c>
      <c r="K114" s="42">
        <f t="shared" si="6"/>
        <v>68350</v>
      </c>
      <c r="L114" s="42">
        <f t="shared" si="6"/>
        <v>68350</v>
      </c>
      <c r="M114" s="42">
        <f t="shared" si="6"/>
        <v>68350</v>
      </c>
      <c r="N114" s="42">
        <f t="shared" si="6"/>
        <v>68350</v>
      </c>
      <c r="O114" s="42">
        <f t="shared" si="5"/>
        <v>739515</v>
      </c>
    </row>
    <row r="115" spans="1:15" ht="16.5" thickBot="1" x14ac:dyDescent="0.3">
      <c r="A115" s="46" t="s">
        <v>31</v>
      </c>
      <c r="B115" s="47" t="s">
        <v>76</v>
      </c>
      <c r="C115" s="42">
        <f>SUM(C116:C117)</f>
        <v>1790</v>
      </c>
      <c r="D115" s="42">
        <f>SUM(D116:D117)</f>
        <v>2505.9999999999995</v>
      </c>
      <c r="E115" s="42">
        <f t="shared" ref="E115:N115" si="7">SUM(E116:E117)</f>
        <v>2864</v>
      </c>
      <c r="F115" s="42">
        <f t="shared" si="7"/>
        <v>3222</v>
      </c>
      <c r="G115" s="42">
        <f>SUM(G116:G117)</f>
        <v>3580</v>
      </c>
      <c r="H115" s="42">
        <f t="shared" si="7"/>
        <v>3580</v>
      </c>
      <c r="I115" s="42">
        <f t="shared" si="7"/>
        <v>3580</v>
      </c>
      <c r="J115" s="42">
        <f t="shared" si="7"/>
        <v>3580</v>
      </c>
      <c r="K115" s="42">
        <f t="shared" si="7"/>
        <v>3580</v>
      </c>
      <c r="L115" s="42">
        <f t="shared" si="7"/>
        <v>3580</v>
      </c>
      <c r="M115" s="42">
        <f t="shared" si="7"/>
        <v>3580</v>
      </c>
      <c r="N115" s="42">
        <f t="shared" si="7"/>
        <v>3580</v>
      </c>
      <c r="O115" s="42">
        <f>SUM(C115:N115)</f>
        <v>39022</v>
      </c>
    </row>
    <row r="116" spans="1:15" ht="33.75" thickBot="1" x14ac:dyDescent="0.3">
      <c r="A116" s="46"/>
      <c r="B116" s="49" t="s">
        <v>124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>
        <f t="shared" ref="O116:O118" si="8">SUM(C116:N116)</f>
        <v>0</v>
      </c>
    </row>
    <row r="117" spans="1:15" ht="50.25" thickBot="1" x14ac:dyDescent="0.3">
      <c r="A117" s="46"/>
      <c r="B117" s="49" t="s">
        <v>125</v>
      </c>
      <c r="C117" s="43">
        <f>C108*0.04</f>
        <v>1790</v>
      </c>
      <c r="D117" s="43">
        <f t="shared" ref="D117:N117" si="9">D108*0.04</f>
        <v>2505.9999999999995</v>
      </c>
      <c r="E117" s="43">
        <f t="shared" si="9"/>
        <v>2864</v>
      </c>
      <c r="F117" s="43">
        <f t="shared" si="9"/>
        <v>3222</v>
      </c>
      <c r="G117" s="43">
        <f t="shared" si="9"/>
        <v>3580</v>
      </c>
      <c r="H117" s="43">
        <f t="shared" si="9"/>
        <v>3580</v>
      </c>
      <c r="I117" s="43">
        <f t="shared" si="9"/>
        <v>3580</v>
      </c>
      <c r="J117" s="43">
        <f t="shared" si="9"/>
        <v>3580</v>
      </c>
      <c r="K117" s="43">
        <f t="shared" si="9"/>
        <v>3580</v>
      </c>
      <c r="L117" s="43">
        <f t="shared" si="9"/>
        <v>3580</v>
      </c>
      <c r="M117" s="43">
        <f t="shared" si="9"/>
        <v>3580</v>
      </c>
      <c r="N117" s="43">
        <f t="shared" si="9"/>
        <v>3580</v>
      </c>
      <c r="O117" s="43">
        <f t="shared" si="8"/>
        <v>39022</v>
      </c>
    </row>
    <row r="118" spans="1:15" ht="32.25" thickBot="1" x14ac:dyDescent="0.3">
      <c r="A118" s="46" t="s">
        <v>53</v>
      </c>
      <c r="B118" s="45" t="s">
        <v>77</v>
      </c>
      <c r="C118" s="43">
        <f>C114-C115</f>
        <v>29885</v>
      </c>
      <c r="D118" s="43">
        <f t="shared" ref="D118:N118" si="10">D114-D115</f>
        <v>43838.999999999993</v>
      </c>
      <c r="E118" s="43">
        <f>E114-E115</f>
        <v>50816</v>
      </c>
      <c r="F118" s="43">
        <f t="shared" si="10"/>
        <v>57793</v>
      </c>
      <c r="G118" s="43">
        <f t="shared" si="10"/>
        <v>64770</v>
      </c>
      <c r="H118" s="43">
        <f t="shared" si="10"/>
        <v>64770</v>
      </c>
      <c r="I118" s="43">
        <f t="shared" si="10"/>
        <v>64770</v>
      </c>
      <c r="J118" s="43">
        <f t="shared" si="10"/>
        <v>64770</v>
      </c>
      <c r="K118" s="43">
        <f t="shared" si="10"/>
        <v>64770</v>
      </c>
      <c r="L118" s="43">
        <f t="shared" si="10"/>
        <v>64770</v>
      </c>
      <c r="M118" s="43">
        <f t="shared" si="10"/>
        <v>64770</v>
      </c>
      <c r="N118" s="43">
        <f t="shared" si="10"/>
        <v>64770</v>
      </c>
      <c r="O118" s="43">
        <f t="shared" si="8"/>
        <v>700493</v>
      </c>
    </row>
    <row r="119" spans="1:15" ht="16.5" thickBot="1" x14ac:dyDescent="0.3">
      <c r="A119" s="68" t="s">
        <v>55</v>
      </c>
      <c r="B119" s="45" t="s">
        <v>78</v>
      </c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7">
        <f>D129/D125</f>
        <v>0.71804930551996315</v>
      </c>
    </row>
    <row r="120" spans="1:15" ht="16.5" thickBot="1" x14ac:dyDescent="0.3">
      <c r="A120" s="69"/>
      <c r="B120" s="50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7"/>
    </row>
    <row r="121" spans="1:15" ht="18.75" x14ac:dyDescent="0.25">
      <c r="A121" s="20"/>
    </row>
    <row r="122" spans="1:15" ht="18.75" x14ac:dyDescent="0.25">
      <c r="A122" s="57" t="s">
        <v>79</v>
      </c>
      <c r="B122" s="57"/>
      <c r="C122" s="57"/>
      <c r="D122" s="57"/>
      <c r="E122" s="57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ht="19.5" thickBot="1" x14ac:dyDescent="0.3">
      <c r="A123" s="54" t="s">
        <v>80</v>
      </c>
      <c r="B123" s="54"/>
      <c r="C123" s="54"/>
      <c r="D123" s="54"/>
      <c r="E123" s="54"/>
    </row>
    <row r="124" spans="1:15" ht="48" thickBot="1" x14ac:dyDescent="0.3">
      <c r="A124" s="8" t="s">
        <v>105</v>
      </c>
      <c r="B124" s="17" t="s">
        <v>59</v>
      </c>
      <c r="C124" s="17" t="s">
        <v>81</v>
      </c>
      <c r="D124" s="17" t="s">
        <v>111</v>
      </c>
      <c r="E124" s="17" t="s">
        <v>82</v>
      </c>
    </row>
    <row r="125" spans="1:15" ht="32.25" thickBot="1" x14ac:dyDescent="0.3">
      <c r="A125" s="8" t="s">
        <v>10</v>
      </c>
      <c r="B125" s="12" t="s">
        <v>83</v>
      </c>
      <c r="C125" s="17" t="s">
        <v>84</v>
      </c>
      <c r="D125" s="51">
        <f>E125/12</f>
        <v>81295.833333333328</v>
      </c>
      <c r="E125" s="42">
        <f>O108</f>
        <v>975550</v>
      </c>
    </row>
    <row r="126" spans="1:15" ht="32.25" thickBot="1" x14ac:dyDescent="0.3">
      <c r="A126" s="8" t="s">
        <v>15</v>
      </c>
      <c r="B126" s="12" t="s">
        <v>85</v>
      </c>
      <c r="C126" s="17" t="s">
        <v>84</v>
      </c>
      <c r="D126" s="51">
        <f>E126/12</f>
        <v>22921.416666666668</v>
      </c>
      <c r="E126" s="42">
        <f>E127+E128</f>
        <v>275057</v>
      </c>
    </row>
    <row r="127" spans="1:15" ht="16.5" thickBot="1" x14ac:dyDescent="0.3">
      <c r="A127" s="8" t="s">
        <v>19</v>
      </c>
      <c r="B127" s="12" t="s">
        <v>86</v>
      </c>
      <c r="C127" s="17" t="s">
        <v>84</v>
      </c>
      <c r="D127" s="51">
        <f>E127/12</f>
        <v>19669.583333333332</v>
      </c>
      <c r="E127" s="42">
        <f>O109</f>
        <v>236035</v>
      </c>
    </row>
    <row r="128" spans="1:15" ht="16.5" thickBot="1" x14ac:dyDescent="0.3">
      <c r="A128" s="8" t="s">
        <v>23</v>
      </c>
      <c r="B128" s="12" t="s">
        <v>56</v>
      </c>
      <c r="C128" s="17" t="s">
        <v>84</v>
      </c>
      <c r="D128" s="51">
        <f t="shared" ref="D128:D129" si="11">E128/12</f>
        <v>3251.8333333333335</v>
      </c>
      <c r="E128" s="42">
        <f>O115</f>
        <v>39022</v>
      </c>
    </row>
    <row r="129" spans="1:15" ht="16.5" thickBot="1" x14ac:dyDescent="0.3">
      <c r="A129" s="8" t="s">
        <v>27</v>
      </c>
      <c r="B129" s="12" t="s">
        <v>87</v>
      </c>
      <c r="C129" s="17" t="s">
        <v>84</v>
      </c>
      <c r="D129" s="51">
        <f t="shared" si="11"/>
        <v>58374.416666666664</v>
      </c>
      <c r="E129" s="42">
        <f>E125-E127-E128</f>
        <v>700493</v>
      </c>
    </row>
    <row r="130" spans="1:15" ht="16.5" thickBot="1" x14ac:dyDescent="0.3">
      <c r="A130" s="8" t="s">
        <v>31</v>
      </c>
      <c r="B130" s="12" t="s">
        <v>88</v>
      </c>
      <c r="C130" s="17" t="s">
        <v>89</v>
      </c>
      <c r="D130" s="51" t="s">
        <v>127</v>
      </c>
      <c r="E130" s="51">
        <f>350000/E129*12</f>
        <v>5.995777259729933</v>
      </c>
    </row>
    <row r="131" spans="1:15" ht="32.25" thickBot="1" x14ac:dyDescent="0.3">
      <c r="A131" s="8" t="s">
        <v>53</v>
      </c>
      <c r="B131" s="12" t="s">
        <v>90</v>
      </c>
      <c r="C131" s="17" t="s">
        <v>91</v>
      </c>
      <c r="D131" s="42" t="s">
        <v>127</v>
      </c>
      <c r="E131" s="52">
        <f>D129/D125</f>
        <v>0.71804930551996315</v>
      </c>
    </row>
    <row r="132" spans="1:15" ht="19.5" thickBot="1" x14ac:dyDescent="0.3">
      <c r="A132" s="1"/>
    </row>
    <row r="133" spans="1:15" ht="18.75" x14ac:dyDescent="0.25">
      <c r="A133" s="57" t="s">
        <v>181</v>
      </c>
      <c r="B133" s="57"/>
      <c r="C133" s="57"/>
      <c r="D133" s="57"/>
      <c r="E133" s="57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ht="19.5" thickBot="1" x14ac:dyDescent="0.3">
      <c r="A134" s="54" t="s">
        <v>92</v>
      </c>
      <c r="B134" s="54"/>
      <c r="C134" s="54"/>
      <c r="D134" s="54"/>
    </row>
    <row r="135" spans="1:15" ht="62.25" customHeight="1" x14ac:dyDescent="0.25">
      <c r="A135" s="2" t="s">
        <v>2</v>
      </c>
      <c r="B135" s="64" t="s">
        <v>93</v>
      </c>
      <c r="C135" s="4" t="s">
        <v>8</v>
      </c>
      <c r="D135" s="64" t="s">
        <v>95</v>
      </c>
    </row>
    <row r="136" spans="1:15" ht="16.5" thickBot="1" x14ac:dyDescent="0.3">
      <c r="A136" s="3" t="s">
        <v>3</v>
      </c>
      <c r="B136" s="65"/>
      <c r="C136" s="6" t="s">
        <v>94</v>
      </c>
      <c r="D136" s="65"/>
    </row>
    <row r="137" spans="1:15" ht="180" customHeight="1" thickBot="1" x14ac:dyDescent="0.3">
      <c r="A137" s="3">
        <v>1</v>
      </c>
      <c r="B137" s="14" t="s">
        <v>96</v>
      </c>
      <c r="C137" s="6">
        <v>350000</v>
      </c>
      <c r="D137" s="6">
        <v>100</v>
      </c>
    </row>
    <row r="138" spans="1:15" ht="32.25" thickBot="1" x14ac:dyDescent="0.3">
      <c r="A138" s="3">
        <v>2</v>
      </c>
      <c r="B138" s="14" t="s">
        <v>97</v>
      </c>
      <c r="C138" s="6"/>
      <c r="D138" s="6"/>
    </row>
    <row r="139" spans="1:15" ht="48" thickBot="1" x14ac:dyDescent="0.3">
      <c r="A139" s="3">
        <v>3</v>
      </c>
      <c r="B139" s="14" t="s">
        <v>98</v>
      </c>
      <c r="C139" s="6"/>
      <c r="D139" s="6"/>
    </row>
    <row r="140" spans="1:15" ht="16.5" thickBot="1" x14ac:dyDescent="0.3">
      <c r="A140" s="5">
        <v>4</v>
      </c>
      <c r="B140" s="14" t="s">
        <v>35</v>
      </c>
      <c r="C140" s="53">
        <f>SUM(C137:C139)</f>
        <v>350000</v>
      </c>
      <c r="D140" s="53">
        <f>SUM(D137:D139)</f>
        <v>100</v>
      </c>
    </row>
    <row r="141" spans="1:15" ht="18.75" x14ac:dyDescent="0.25">
      <c r="A141" s="21"/>
    </row>
    <row r="142" spans="1:15" ht="18.75" x14ac:dyDescent="0.25">
      <c r="A142" s="57" t="s">
        <v>113</v>
      </c>
      <c r="B142" s="57"/>
      <c r="C142" s="57"/>
      <c r="D142" s="57"/>
    </row>
    <row r="143" spans="1:15" ht="19.5" thickBot="1" x14ac:dyDescent="0.3">
      <c r="A143" s="54" t="s">
        <v>99</v>
      </c>
      <c r="B143" s="54"/>
      <c r="C143" s="54"/>
    </row>
    <row r="144" spans="1:15" ht="78" customHeight="1" x14ac:dyDescent="0.25">
      <c r="A144" s="37" t="s">
        <v>112</v>
      </c>
      <c r="B144" s="16" t="s">
        <v>100</v>
      </c>
      <c r="C144" s="16" t="s">
        <v>101</v>
      </c>
    </row>
    <row r="145" spans="1:7" ht="108.75" customHeight="1" x14ac:dyDescent="0.25">
      <c r="A145" s="38" t="s">
        <v>10</v>
      </c>
      <c r="B145" s="35" t="s">
        <v>175</v>
      </c>
      <c r="C145" s="35" t="s">
        <v>178</v>
      </c>
      <c r="D145" s="36"/>
      <c r="E145" s="36"/>
      <c r="F145" s="36"/>
      <c r="G145" s="36"/>
    </row>
    <row r="146" spans="1:7" ht="163.5" customHeight="1" x14ac:dyDescent="0.25">
      <c r="A146" s="38" t="s">
        <v>15</v>
      </c>
      <c r="B146" s="35" t="s">
        <v>176</v>
      </c>
      <c r="C146" s="35" t="s">
        <v>179</v>
      </c>
      <c r="D146" s="36"/>
      <c r="E146" s="36"/>
      <c r="F146" s="36"/>
      <c r="G146" s="36"/>
    </row>
    <row r="147" spans="1:7" ht="90" customHeight="1" x14ac:dyDescent="0.25">
      <c r="A147" s="38" t="s">
        <v>19</v>
      </c>
      <c r="B147" s="35" t="s">
        <v>177</v>
      </c>
      <c r="C147" s="35" t="s">
        <v>180</v>
      </c>
      <c r="D147" s="36"/>
      <c r="E147" s="36"/>
      <c r="F147" s="36"/>
      <c r="G147" s="36"/>
    </row>
    <row r="148" spans="1:7" ht="15.75" x14ac:dyDescent="0.25">
      <c r="A148" s="38" t="s">
        <v>14</v>
      </c>
      <c r="B148" s="38"/>
      <c r="C148" s="38"/>
    </row>
    <row r="149" spans="1:7" ht="18.75" x14ac:dyDescent="0.25">
      <c r="A149" s="1"/>
    </row>
  </sheetData>
  <mergeCells count="72">
    <mergeCell ref="M119:M120"/>
    <mergeCell ref="N119:N120"/>
    <mergeCell ref="O119:O120"/>
    <mergeCell ref="A119:A120"/>
    <mergeCell ref="H119:H120"/>
    <mergeCell ref="I119:I120"/>
    <mergeCell ref="J119:J120"/>
    <mergeCell ref="K119:K120"/>
    <mergeCell ref="L119:L120"/>
    <mergeCell ref="C119:C120"/>
    <mergeCell ref="D119:D120"/>
    <mergeCell ref="E119:E120"/>
    <mergeCell ref="F119:F120"/>
    <mergeCell ref="G119:G120"/>
    <mergeCell ref="A134:D134"/>
    <mergeCell ref="A142:D142"/>
    <mergeCell ref="A143:C143"/>
    <mergeCell ref="A133:E133"/>
    <mergeCell ref="A122:E122"/>
    <mergeCell ref="A123:E123"/>
    <mergeCell ref="B135:B136"/>
    <mergeCell ref="D135:D136"/>
    <mergeCell ref="A103:O103"/>
    <mergeCell ref="A102:O102"/>
    <mergeCell ref="A86:C86"/>
    <mergeCell ref="A75:H75"/>
    <mergeCell ref="H77:H78"/>
    <mergeCell ref="D77:D78"/>
    <mergeCell ref="E77:E78"/>
    <mergeCell ref="F77:F78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69:H69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67:G67"/>
    <mergeCell ref="B88:B89"/>
    <mergeCell ref="C88:C89"/>
    <mergeCell ref="B77:B78"/>
    <mergeCell ref="C77:C78"/>
    <mergeCell ref="G77:G78"/>
    <mergeCell ref="A68:H68"/>
    <mergeCell ref="A76:H76"/>
    <mergeCell ref="A74:H74"/>
    <mergeCell ref="A73:H73"/>
    <mergeCell ref="A87:C87"/>
    <mergeCell ref="A72:H72"/>
    <mergeCell ref="A71:H71"/>
    <mergeCell ref="A70:H70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2026-02-10T09:21:40Z</dcterms:modified>
</cp:coreProperties>
</file>