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BAEB6C59-439E-4A65-BF10-DF34A48D6F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N112" i="1"/>
  <c r="M112" i="1"/>
  <c r="L112" i="1"/>
  <c r="K112" i="1"/>
  <c r="J112" i="1"/>
  <c r="I112" i="1"/>
  <c r="H112" i="1"/>
  <c r="G112" i="1"/>
  <c r="F112" i="1"/>
  <c r="D112" i="1"/>
  <c r="E112" i="1"/>
  <c r="C112" i="1"/>
  <c r="D141" i="1"/>
  <c r="C141" i="1"/>
  <c r="O117" i="1"/>
  <c r="O112" i="1" l="1"/>
  <c r="O114" i="1" l="1"/>
  <c r="C101" i="1"/>
  <c r="F81" i="1"/>
  <c r="H82" i="1"/>
  <c r="H83" i="1"/>
  <c r="H84" i="1"/>
  <c r="F82" i="1"/>
  <c r="F83" i="1"/>
  <c r="F84" i="1"/>
  <c r="H81" i="1"/>
  <c r="F60" i="1"/>
  <c r="F57" i="1"/>
  <c r="F56" i="1" s="1"/>
  <c r="F45" i="1"/>
  <c r="F46" i="1"/>
  <c r="F47" i="1"/>
  <c r="F49" i="1"/>
  <c r="F50" i="1"/>
  <c r="F51" i="1"/>
  <c r="F52" i="1"/>
  <c r="F53" i="1"/>
  <c r="F54" i="1"/>
  <c r="F55" i="1"/>
  <c r="F30" i="1"/>
  <c r="F31" i="1"/>
  <c r="F32" i="1"/>
  <c r="F48" i="1" l="1"/>
  <c r="H85" i="1"/>
  <c r="C111" i="1" s="1"/>
  <c r="C110" i="1" s="1"/>
  <c r="F44" i="1"/>
  <c r="F85" i="1"/>
  <c r="E109" i="1" s="1"/>
  <c r="G109" i="1" l="1"/>
  <c r="G118" i="1" s="1"/>
  <c r="G116" i="1" s="1"/>
  <c r="F109" i="1"/>
  <c r="F118" i="1" s="1"/>
  <c r="F116" i="1" s="1"/>
  <c r="M109" i="1"/>
  <c r="M118" i="1" s="1"/>
  <c r="M116" i="1" s="1"/>
  <c r="K109" i="1"/>
  <c r="K118" i="1" s="1"/>
  <c r="K116" i="1" s="1"/>
  <c r="H111" i="1"/>
  <c r="H110" i="1" s="1"/>
  <c r="E111" i="1"/>
  <c r="E110" i="1" s="1"/>
  <c r="E115" i="1" s="1"/>
  <c r="G111" i="1"/>
  <c r="G110" i="1" s="1"/>
  <c r="L111" i="1"/>
  <c r="L110" i="1" s="1"/>
  <c r="I111" i="1"/>
  <c r="I110" i="1" s="1"/>
  <c r="F111" i="1"/>
  <c r="F110" i="1" s="1"/>
  <c r="L109" i="1"/>
  <c r="L118" i="1" s="1"/>
  <c r="L116" i="1" s="1"/>
  <c r="J111" i="1"/>
  <c r="J110" i="1" s="1"/>
  <c r="C109" i="1"/>
  <c r="C118" i="1" s="1"/>
  <c r="N111" i="1"/>
  <c r="N110" i="1" s="1"/>
  <c r="D111" i="1"/>
  <c r="D110" i="1" s="1"/>
  <c r="M111" i="1"/>
  <c r="M110" i="1" s="1"/>
  <c r="K111" i="1"/>
  <c r="K110" i="1" s="1"/>
  <c r="N109" i="1"/>
  <c r="N118" i="1" s="1"/>
  <c r="N116" i="1" s="1"/>
  <c r="I109" i="1"/>
  <c r="H109" i="1"/>
  <c r="H118" i="1" s="1"/>
  <c r="H116" i="1" s="1"/>
  <c r="J109" i="1"/>
  <c r="J118" i="1" s="1"/>
  <c r="J116" i="1" s="1"/>
  <c r="D109" i="1"/>
  <c r="D118" i="1" s="1"/>
  <c r="D116" i="1" s="1"/>
  <c r="E118" i="1"/>
  <c r="E116" i="1" s="1"/>
  <c r="M115" i="1" l="1"/>
  <c r="M119" i="1" s="1"/>
  <c r="F115" i="1"/>
  <c r="F119" i="1" s="1"/>
  <c r="G115" i="1"/>
  <c r="G119" i="1" s="1"/>
  <c r="K115" i="1"/>
  <c r="K119" i="1" s="1"/>
  <c r="C115" i="1"/>
  <c r="N115" i="1"/>
  <c r="N119" i="1" s="1"/>
  <c r="L115" i="1"/>
  <c r="L119" i="1" s="1"/>
  <c r="D115" i="1"/>
  <c r="D119" i="1" s="1"/>
  <c r="O110" i="1"/>
  <c r="E128" i="1" s="1"/>
  <c r="J115" i="1"/>
  <c r="J119" i="1" s="1"/>
  <c r="O111" i="1"/>
  <c r="I118" i="1"/>
  <c r="I116" i="1" s="1"/>
  <c r="I115" i="1"/>
  <c r="O109" i="1"/>
  <c r="E126" i="1" s="1"/>
  <c r="H115" i="1"/>
  <c r="H119" i="1" s="1"/>
  <c r="E119" i="1"/>
  <c r="C116" i="1"/>
  <c r="D126" i="1" l="1"/>
  <c r="D128" i="1"/>
  <c r="C119" i="1"/>
  <c r="I119" i="1"/>
  <c r="O118" i="1"/>
  <c r="O115" i="1"/>
  <c r="O116" i="1"/>
  <c r="E129" i="1" s="1"/>
  <c r="D129" i="1" s="1"/>
  <c r="E127" i="1" l="1"/>
  <c r="E130" i="1"/>
  <c r="E131" i="1" s="1"/>
  <c r="O119" i="1"/>
  <c r="D130" i="1"/>
  <c r="E132" i="1" l="1"/>
  <c r="O120" i="1"/>
  <c r="D127" i="1"/>
</calcChain>
</file>

<file path=xl/sharedStrings.xml><?xml version="1.0" encoding="utf-8"?>
<sst xmlns="http://schemas.openxmlformats.org/spreadsheetml/2006/main" count="259" uniqueCount="185">
  <si>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</si>
  <si>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</si>
  <si>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</si>
  <si>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</si>
  <si>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</si>
  <si>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</si>
  <si>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</si>
  <si>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</si>
  <si>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</si>
  <si>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</si>
  <si>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</si>
  <si>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</si>
  <si>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</si>
  <si>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</si>
  <si>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</si>
  <si>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</si>
  <si>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</si>
  <si>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</si>
  <si>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</si>
  <si>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</si>
  <si>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</si>
  <si>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</si>
  <si>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</si>
  <si>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</si>
  <si>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</si>
  <si>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</si>
  <si>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</si>
  <si>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</si>
  <si>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</si>
  <si>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</si>
  <si>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</si>
  <si>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</si>
  <si>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</si>
  <si>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</si>
  <si>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</si>
  <si>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</si>
  <si>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</si>
  <si>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</si>
  <si>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</si>
  <si>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</si>
  <si>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</si>
  <si>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</si>
  <si>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</si>
  <si>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</si>
  <si>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</si>
  <si>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</si>
  <si>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</si>
  <si>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</si>
  <si>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</si>
  <si>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</si>
  <si>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</si>
  <si>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</si>
  <si>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</si>
  <si>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</si>
  <si>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</si>
  <si>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</si>
  <si>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</si>
  <si>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</si>
  <si>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</si>
  <si>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</si>
  <si>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</si>
  <si>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</si>
  <si>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</si>
  <si>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</si>
  <si>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</si>
  <si>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</si>
  <si>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</si>
  <si>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</si>
  <si>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</si>
  <si>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</si>
  <si>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</si>
  <si>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</si>
  <si>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</si>
  <si>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</si>
  <si>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</si>
  <si>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</si>
  <si>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</si>
  <si>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</si>
  <si>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</si>
  <si>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</si>
  <si>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</si>
  <si>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</si>
  <si>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</si>
  <si>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</si>
  <si>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</si>
  <si>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</si>
  <si>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</si>
  <si>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</si>
  <si>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</si>
  <si>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</si>
  <si>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</si>
  <si>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</si>
  <si>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</si>
  <si>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</si>
  <si>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</si>
  <si>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</si>
  <si>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</si>
  <si>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</si>
  <si>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</si>
  <si>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</si>
  <si>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</si>
  <si>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</si>
  <si>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</si>
  <si>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</si>
  <si>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</si>
  <si>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</si>
  <si>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</si>
  <si>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</si>
  <si>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</si>
  <si>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</si>
  <si>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</si>
  <si>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</si>
  <si>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</si>
  <si>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</si>
  <si>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</si>
  <si>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</si>
  <si>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</si>
  <si>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</si>
  <si>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</si>
  <si>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</si>
  <si>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</si>
  <si>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</si>
  <si>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</si>
  <si>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</si>
  <si>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</si>
  <si>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2.9.Опыт и достижения в планируемой деятельности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</si>
  <si>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</si>
  <si>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</si>
  <si>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</si>
  <si>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</si>
  <si>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</si>
  <si>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</si>
  <si>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Кузовной ремонт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</si>
  <si>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будет</t>
    </r>
  </si>
  <si>
    <t xml:space="preserve">Стапель рамный	</t>
  </si>
  <si>
    <t>Гидравлическая стяжка, расширение</t>
  </si>
  <si>
    <t>Гидравлическая стяжка, сжатие</t>
  </si>
  <si>
    <t>Набор для рихтовки</t>
  </si>
  <si>
    <t>Обратный молоток</t>
  </si>
  <si>
    <t>Зажимы для вытягивания</t>
  </si>
  <si>
    <t>Сварочный полуавтомат</t>
  </si>
  <si>
    <t>УШМ</t>
  </si>
  <si>
    <t>Дрель</t>
  </si>
  <si>
    <t>Просекатель</t>
  </si>
  <si>
    <t>Набор для снятия клипс</t>
  </si>
  <si>
    <t>Подкатной домкрат</t>
  </si>
  <si>
    <t>Споттер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</si>
  <si>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
</t>
    </r>
    <r>
      <rPr>
        <sz val="14"/>
        <color theme="1"/>
        <rFont val="Times New Roman"/>
        <family val="1"/>
        <charset val="204"/>
      </rPr>
      <t>1. Автовладельцы: Владельцы легковых и коммерческих автомобилей, нуждающиеся в кузовном ремонте после дорожно-транспортных происшествий или для косметического восстановления внешнего вида.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>2. Автосервисы и дилерские центры: Партнерство с автосервисами и дилерскими центрами, которые могут отправлять своих клиентов на кузовной ремонт.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3. Страховые компании: Сотрудничество с страховыми компаниями для ремонта автомобилей, попавших в аварии.  </t>
    </r>
    <r>
      <rPr>
        <b/>
        <sz val="14"/>
        <color theme="1"/>
        <rFont val="Times New Roman"/>
        <family val="1"/>
        <charset val="204"/>
      </rPr>
      <t xml:space="preserve">									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</si>
  <si>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г. Липецк и Липецкая область.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</si>
  <si>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Автосервисы города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</si>
  <si>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 xml:space="preserve">1. Качество и опыт: Высококвалифицированный мастер с опытом работы и использование современного оборудования обеспечивают высокое качество ремонта.
2. Индивидуальный подход: Персонализированный сервис и внимание к потребностям каждого клиента, что создает доверие и лояльность.
3. Сроки ремонта: Эффективная организация процесса ремонта позволяет минимизировать время, в течение которого автомобиль находится на сервисе, что ценят клиенты.	
										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</si>
  <si>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г. Липецк и Липецкая область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</si>
  <si>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ВК, "сарафанное радио"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</si>
  <si>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</si>
  <si>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находится в стадии развития</t>
    </r>
  </si>
  <si>
    <r>
      <rPr>
        <b/>
        <sz val="14"/>
        <color theme="1"/>
        <rFont val="Times New Roman"/>
        <family val="1"/>
        <charset val="204"/>
      </rPr>
      <t xml:space="preserve">2.2.Цели и задачи проекта </t>
    </r>
    <r>
      <rPr>
        <sz val="14"/>
        <color theme="1"/>
        <rFont val="Times New Roman"/>
        <family val="1"/>
        <charset val="204"/>
      </rPr>
      <t xml:space="preserve">  
1. Увеличение дохода: Основная цель - обеспечение стабильного дохода через предоставление качественных услуг по кузовному ремонту автомобилей.
2. Расширение клиентской базы: Привлечение новых клиентов и увеличение количества постоянных заказчиков путем предоставления высококачественных услуг и хорошего сервиса.
3. Улучшение репутации: Создание репутации надежного и профессионального сервиса, что приведет к повышению доверия клиентов и увеличению рекомендаций.
										</t>
    </r>
  </si>
  <si>
    <t>Яндекс Маркет,Озон</t>
  </si>
  <si>
    <t>Кузовной ремонт</t>
  </si>
  <si>
    <t>шт</t>
  </si>
  <si>
    <t>Конкуренция</t>
  </si>
  <si>
    <t>Поиск уникальных преимуществ, таких как специализация на ремонте определенных марок автомобилей или предоставление дополнительных услуг.</t>
  </si>
  <si>
    <t>Финансовые риски</t>
  </si>
  <si>
    <t>Разработка стратегии управления финансами, резервирование средств на случай неожиданных расходов, поиск дополнительного финансирования</t>
  </si>
  <si>
    <t>Качество работы</t>
  </si>
  <si>
    <t>Обучение, контроль качества и внедрение системы обратной связи с клиентами для быстрого выявления и исправления недочетов.</t>
  </si>
  <si>
    <t>5.3.Источники финансирования бизнес-плана (сметы расходов)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</si>
  <si>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</si>
  <si>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</si>
  <si>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</si>
  <si>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</si>
  <si>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</si>
  <si>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</si>
  <si>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</si>
  <si>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</si>
  <si>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</si>
  <si>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</si>
  <si>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</si>
  <si>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</si>
  <si>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Сабельная пила</t>
  </si>
  <si>
    <t>Анализ рынка и конкурентов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</si>
  <si>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9 месяцев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</si>
  <si>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кузовной ремонт автомобилей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</si>
  <si>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</si>
  <si>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 xml:space="preserve"> 5 дней, 40 часов. 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</si>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</sst>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16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"/>
  <sheetViews>
    <sheetView tabSelected="1" topLeftCell="A14" zoomScale="96" zoomScaleNormal="96" workbookViewId="0">
      <selection activeCell="A16" sqref="A16:G16"/>
    </sheetView>
  </sheetViews>
  <sheetFormatPr defaultRowHeight="15" x14ac:dyDescent="0.25"/>
  <cols>
    <col min="1" max="1" width="6.85546875" customWidth="1"/>
    <col min="2" max="2" width="39.5703125" customWidth="1"/>
    <col min="3" max="3" width="19.42578125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  <col min="15" max="15" width="13.140625" bestFit="1" customWidth="1"/>
  </cols>
  <sheetData>
    <row r="1" spans="1:7" ht="18.75" x14ac:dyDescent="0.25">
      <c r="A1" s="79" t="s">
        <v>0</v>
      </c>
      <c r="B1" s="79"/>
      <c r="C1" s="79"/>
      <c r="D1" s="79"/>
      <c r="E1" s="79"/>
      <c r="F1" s="79"/>
      <c r="G1" s="79"/>
    </row>
    <row r="2" spans="1:7" ht="18.75" x14ac:dyDescent="0.3">
      <c r="A2" s="81" t="s">
        <v>102</v>
      </c>
      <c r="B2" s="81"/>
      <c r="C2" s="81"/>
      <c r="D2" s="81"/>
      <c r="E2" s="81"/>
      <c r="F2" s="81"/>
      <c r="G2" s="81"/>
    </row>
    <row r="3" spans="1:7" ht="19.5" customHeight="1" x14ac:dyDescent="0.3">
      <c r="A3" s="82" t="s">
        <v>115</v>
      </c>
      <c r="B3" s="82"/>
      <c r="C3" s="82"/>
      <c r="D3" s="82"/>
      <c r="E3" s="82"/>
      <c r="F3" s="82"/>
      <c r="G3" s="82"/>
    </row>
    <row r="4" spans="1:7" ht="18.75" x14ac:dyDescent="0.3">
      <c r="A4" s="82" t="s">
        <v>116</v>
      </c>
      <c r="B4" s="82"/>
      <c r="C4" s="82"/>
      <c r="D4" s="82"/>
      <c r="E4" s="82"/>
      <c r="F4" s="82"/>
      <c r="G4" s="82"/>
    </row>
    <row r="5" spans="1:7" ht="21" customHeight="1" x14ac:dyDescent="0.3">
      <c r="A5" s="82" t="s">
        <v>117</v>
      </c>
      <c r="B5" s="82"/>
      <c r="C5" s="82"/>
      <c r="D5" s="82"/>
      <c r="E5" s="82"/>
      <c r="F5" s="82"/>
      <c r="G5" s="82"/>
    </row>
    <row r="6" spans="1:7" s="20" customFormat="1" ht="18.75" x14ac:dyDescent="0.3">
      <c r="A6" s="82" t="s">
        <v>118</v>
      </c>
      <c r="B6" s="82"/>
      <c r="C6" s="82"/>
      <c r="D6" s="82"/>
      <c r="E6" s="82"/>
      <c r="F6" s="82"/>
      <c r="G6" s="82"/>
    </row>
    <row r="7" spans="1:7" ht="22.5" customHeight="1" x14ac:dyDescent="0.3">
      <c r="A7" s="82" t="s">
        <v>119</v>
      </c>
      <c r="B7" s="82"/>
      <c r="C7" s="82"/>
      <c r="D7" s="82"/>
      <c r="E7" s="82"/>
      <c r="F7" s="82"/>
      <c r="G7" s="82"/>
    </row>
    <row r="8" spans="1:7" ht="42.75" customHeight="1" x14ac:dyDescent="0.3">
      <c r="A8" s="82" t="s">
        <v>120</v>
      </c>
      <c r="B8" s="82"/>
      <c r="C8" s="82"/>
      <c r="D8" s="82"/>
      <c r="E8" s="82"/>
      <c r="F8" s="82"/>
      <c r="G8" s="82"/>
    </row>
    <row r="9" spans="1:7" ht="41.25" customHeight="1" x14ac:dyDescent="0.3">
      <c r="A9" s="82" t="s">
        <v>121</v>
      </c>
      <c r="B9" s="82"/>
      <c r="C9" s="82"/>
      <c r="D9" s="82"/>
      <c r="E9" s="82"/>
      <c r="F9" s="82"/>
      <c r="G9" s="82"/>
    </row>
    <row r="10" spans="1:7" ht="26.25" customHeight="1" x14ac:dyDescent="0.3">
      <c r="A10" s="81" t="s">
        <v>122</v>
      </c>
      <c r="B10" s="82"/>
      <c r="C10" s="82"/>
      <c r="D10" s="82"/>
      <c r="E10" s="82"/>
      <c r="F10" s="82"/>
      <c r="G10" s="82"/>
    </row>
    <row r="11" spans="1:7" ht="25.5" customHeight="1" x14ac:dyDescent="0.3">
      <c r="A11" s="81" t="s">
        <v>123</v>
      </c>
      <c r="B11" s="82"/>
      <c r="C11" s="82"/>
      <c r="D11" s="82"/>
      <c r="E11" s="82"/>
      <c r="F11" s="82"/>
      <c r="G11" s="82"/>
    </row>
    <row r="12" spans="1:7" ht="18.75" x14ac:dyDescent="0.3">
      <c r="A12" s="81" t="s">
        <v>103</v>
      </c>
      <c r="B12" s="81"/>
      <c r="C12" s="81"/>
      <c r="D12" s="81"/>
      <c r="E12" s="81"/>
      <c r="F12" s="81"/>
      <c r="G12" s="81"/>
    </row>
    <row r="13" spans="1:7" ht="20.25" customHeight="1" x14ac:dyDescent="0.3">
      <c r="A13" s="81" t="s">
        <v>132</v>
      </c>
      <c r="B13" s="82"/>
      <c r="C13" s="82"/>
      <c r="D13" s="82"/>
      <c r="E13" s="82"/>
      <c r="F13" s="82"/>
      <c r="G13" s="82"/>
    </row>
    <row r="14" spans="1:7" ht="154.5" customHeight="1" x14ac:dyDescent="0.3">
      <c r="A14" s="82" t="s">
        <v>155</v>
      </c>
      <c r="B14" s="82"/>
      <c r="C14" s="82"/>
      <c r="D14" s="82"/>
      <c r="E14" s="82"/>
      <c r="F14" s="82"/>
      <c r="G14" s="82"/>
    </row>
    <row r="15" spans="1:7" ht="18.75" customHeight="1" x14ac:dyDescent="0.3">
      <c r="A15" s="81" t="s">
        <v>181</v>
      </c>
      <c r="B15" s="82"/>
      <c r="C15" s="82"/>
      <c r="D15" s="82"/>
      <c r="E15" s="82"/>
      <c r="F15" s="82"/>
      <c r="G15" s="82"/>
    </row>
    <row r="16" spans="1:7" ht="42.75" customHeight="1" x14ac:dyDescent="0.3">
      <c r="A16" s="81" t="s">
        <v>184</v>
      </c>
      <c r="B16" s="81"/>
      <c r="C16" s="81"/>
      <c r="D16" s="81"/>
      <c r="E16" s="81"/>
      <c r="F16" s="81"/>
      <c r="G16" s="81"/>
    </row>
    <row r="17" spans="1:7" ht="36" customHeight="1" x14ac:dyDescent="0.3">
      <c r="A17" s="81" t="s">
        <v>183</v>
      </c>
      <c r="B17" s="81"/>
      <c r="C17" s="81"/>
      <c r="D17" s="81"/>
      <c r="E17" s="81"/>
      <c r="F17" s="81"/>
      <c r="G17" s="81"/>
    </row>
    <row r="18" spans="1:7" ht="41.25" customHeight="1" x14ac:dyDescent="0.3">
      <c r="A18" s="81" t="s">
        <v>182</v>
      </c>
      <c r="B18" s="81"/>
      <c r="C18" s="81"/>
      <c r="D18" s="81"/>
      <c r="E18" s="81"/>
      <c r="F18" s="81"/>
      <c r="G18" s="81"/>
    </row>
    <row r="19" spans="1:7" ht="24.75" customHeight="1" x14ac:dyDescent="0.3">
      <c r="A19" s="81" t="s">
        <v>124</v>
      </c>
      <c r="B19" s="81"/>
      <c r="C19" s="81"/>
      <c r="D19" s="81"/>
      <c r="E19" s="81"/>
      <c r="F19" s="81"/>
      <c r="G19" s="81"/>
    </row>
    <row r="20" spans="1:7" ht="42.75" customHeight="1" x14ac:dyDescent="0.3">
      <c r="A20" s="81" t="s">
        <v>133</v>
      </c>
      <c r="B20" s="82"/>
      <c r="C20" s="82"/>
      <c r="D20" s="82"/>
      <c r="E20" s="82"/>
      <c r="F20" s="82"/>
      <c r="G20" s="82"/>
    </row>
    <row r="21" spans="1:7" ht="24" customHeight="1" x14ac:dyDescent="0.3">
      <c r="A21" s="81" t="s">
        <v>125</v>
      </c>
      <c r="B21" s="82"/>
      <c r="C21" s="82"/>
      <c r="D21" s="82"/>
      <c r="E21" s="82"/>
      <c r="F21" s="82"/>
      <c r="G21" s="82"/>
    </row>
    <row r="22" spans="1:7" ht="21" customHeight="1" x14ac:dyDescent="0.3">
      <c r="A22" s="81" t="s">
        <v>154</v>
      </c>
      <c r="B22" s="82"/>
      <c r="C22" s="82"/>
      <c r="D22" s="82"/>
      <c r="E22" s="82"/>
      <c r="F22" s="82"/>
      <c r="G22" s="82"/>
    </row>
    <row r="23" spans="1:7" ht="18.75" x14ac:dyDescent="0.3">
      <c r="A23" s="81" t="s">
        <v>131</v>
      </c>
      <c r="B23" s="82"/>
      <c r="C23" s="82"/>
      <c r="D23" s="82"/>
      <c r="E23" s="82"/>
      <c r="F23" s="82"/>
      <c r="G23" s="82"/>
    </row>
    <row r="24" spans="1:7" ht="21.75" customHeight="1" x14ac:dyDescent="0.3">
      <c r="A24" s="81" t="s">
        <v>153</v>
      </c>
      <c r="B24" s="82"/>
      <c r="C24" s="82"/>
      <c r="D24" s="82"/>
      <c r="E24" s="82"/>
      <c r="F24" s="82"/>
      <c r="G24" s="82"/>
    </row>
    <row r="25" spans="1:7" ht="19.5" customHeight="1" x14ac:dyDescent="0.3">
      <c r="A25" s="81" t="s">
        <v>180</v>
      </c>
      <c r="B25" s="82"/>
      <c r="C25" s="82"/>
      <c r="D25" s="82"/>
      <c r="E25" s="82"/>
      <c r="F25" s="82"/>
      <c r="G25" s="82"/>
    </row>
    <row r="26" spans="1:7" ht="42" customHeight="1" x14ac:dyDescent="0.3">
      <c r="A26" s="81" t="s">
        <v>104</v>
      </c>
      <c r="B26" s="81"/>
      <c r="C26" s="81"/>
      <c r="D26" s="81"/>
      <c r="E26" s="81"/>
      <c r="F26" s="81"/>
      <c r="G26" s="81"/>
    </row>
    <row r="27" spans="1:7" ht="19.5" thickBot="1" x14ac:dyDescent="0.3">
      <c r="A27" s="70" t="s">
        <v>1</v>
      </c>
      <c r="B27" s="70"/>
      <c r="C27" s="70"/>
      <c r="D27" s="70"/>
      <c r="E27" s="70"/>
      <c r="F27" s="70"/>
      <c r="G27" s="70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4" t="s">
        <v>6</v>
      </c>
      <c r="E28" s="2" t="s">
        <v>7</v>
      </c>
      <c r="F28" s="2" t="s">
        <v>8</v>
      </c>
      <c r="G28" s="2" t="s">
        <v>9</v>
      </c>
    </row>
    <row r="29" spans="1:7" ht="32.25" thickBot="1" x14ac:dyDescent="0.3">
      <c r="A29" s="26" t="s">
        <v>10</v>
      </c>
      <c r="B29" s="26" t="s">
        <v>11</v>
      </c>
      <c r="C29" s="27"/>
      <c r="D29" s="36"/>
      <c r="E29" s="27"/>
      <c r="F29" s="60">
        <v>350000</v>
      </c>
      <c r="G29" s="26" t="s">
        <v>156</v>
      </c>
    </row>
    <row r="30" spans="1:7" ht="32.25" thickBot="1" x14ac:dyDescent="0.3">
      <c r="A30" s="15" t="s">
        <v>12</v>
      </c>
      <c r="B30" s="43" t="s">
        <v>134</v>
      </c>
      <c r="C30" s="7"/>
      <c r="D30" s="9">
        <v>1</v>
      </c>
      <c r="E30" s="9">
        <v>170000</v>
      </c>
      <c r="F30" s="60">
        <f t="shared" ref="F30:F55" si="0">D30*E30</f>
        <v>170000</v>
      </c>
      <c r="G30" s="26" t="s">
        <v>156</v>
      </c>
    </row>
    <row r="31" spans="1:7" ht="32.25" thickBot="1" x14ac:dyDescent="0.3">
      <c r="A31" s="15" t="s">
        <v>13</v>
      </c>
      <c r="B31" s="39" t="s">
        <v>135</v>
      </c>
      <c r="C31" s="40"/>
      <c r="D31" s="9">
        <v>1</v>
      </c>
      <c r="E31" s="9">
        <v>15300</v>
      </c>
      <c r="F31" s="60">
        <f t="shared" si="0"/>
        <v>15300</v>
      </c>
      <c r="G31" s="26" t="s">
        <v>156</v>
      </c>
    </row>
    <row r="32" spans="1:7" ht="32.25" thickBot="1" x14ac:dyDescent="0.3">
      <c r="A32" s="29" t="s">
        <v>166</v>
      </c>
      <c r="B32" s="28" t="s">
        <v>136</v>
      </c>
      <c r="C32" s="41"/>
      <c r="D32" s="9">
        <v>1</v>
      </c>
      <c r="E32" s="9">
        <v>14800</v>
      </c>
      <c r="F32" s="60">
        <f t="shared" si="0"/>
        <v>14800</v>
      </c>
      <c r="G32" s="26" t="s">
        <v>156</v>
      </c>
    </row>
    <row r="33" spans="1:8" ht="32.25" thickBot="1" x14ac:dyDescent="0.3">
      <c r="A33" s="29" t="s">
        <v>167</v>
      </c>
      <c r="B33" s="28" t="s">
        <v>137</v>
      </c>
      <c r="C33" s="41"/>
      <c r="D33" s="9">
        <v>1</v>
      </c>
      <c r="E33" s="9">
        <v>20000</v>
      </c>
      <c r="F33" s="60">
        <v>20000</v>
      </c>
      <c r="G33" s="26" t="s">
        <v>156</v>
      </c>
      <c r="H33" s="38"/>
    </row>
    <row r="34" spans="1:8" ht="32.25" thickBot="1" x14ac:dyDescent="0.3">
      <c r="A34" s="15" t="s">
        <v>168</v>
      </c>
      <c r="B34" s="28" t="s">
        <v>138</v>
      </c>
      <c r="C34" s="41"/>
      <c r="D34" s="9">
        <v>1</v>
      </c>
      <c r="E34" s="9">
        <v>4000</v>
      </c>
      <c r="F34" s="60">
        <v>4000</v>
      </c>
      <c r="G34" s="26" t="s">
        <v>156</v>
      </c>
    </row>
    <row r="35" spans="1:8" ht="32.25" thickBot="1" x14ac:dyDescent="0.3">
      <c r="A35" s="15" t="s">
        <v>169</v>
      </c>
      <c r="B35" s="28" t="s">
        <v>139</v>
      </c>
      <c r="C35" s="41"/>
      <c r="D35" s="9">
        <v>1</v>
      </c>
      <c r="E35" s="9">
        <v>10000</v>
      </c>
      <c r="F35" s="60">
        <v>10000</v>
      </c>
      <c r="G35" s="26" t="s">
        <v>156</v>
      </c>
    </row>
    <row r="36" spans="1:8" ht="30.75" customHeight="1" thickBot="1" x14ac:dyDescent="0.3">
      <c r="A36" s="15" t="s">
        <v>170</v>
      </c>
      <c r="B36" s="28" t="s">
        <v>140</v>
      </c>
      <c r="C36" s="41"/>
      <c r="D36" s="9">
        <v>1</v>
      </c>
      <c r="E36" s="9">
        <v>30000</v>
      </c>
      <c r="F36" s="60">
        <v>30000</v>
      </c>
      <c r="G36" s="26" t="s">
        <v>156</v>
      </c>
    </row>
    <row r="37" spans="1:8" ht="30.75" customHeight="1" thickBot="1" x14ac:dyDescent="0.3">
      <c r="A37" s="15" t="s">
        <v>171</v>
      </c>
      <c r="B37" s="28" t="s">
        <v>141</v>
      </c>
      <c r="C37" s="41"/>
      <c r="D37" s="9">
        <v>1</v>
      </c>
      <c r="E37" s="9">
        <v>2400</v>
      </c>
      <c r="F37" s="60">
        <v>2400</v>
      </c>
      <c r="G37" s="26" t="s">
        <v>156</v>
      </c>
    </row>
    <row r="38" spans="1:8" ht="36" customHeight="1" thickBot="1" x14ac:dyDescent="0.3">
      <c r="A38" s="15" t="s">
        <v>172</v>
      </c>
      <c r="B38" s="28" t="s">
        <v>178</v>
      </c>
      <c r="C38" s="41"/>
      <c r="D38" s="9">
        <v>1</v>
      </c>
      <c r="E38" s="9">
        <v>7000</v>
      </c>
      <c r="F38" s="60">
        <v>7000</v>
      </c>
      <c r="G38" s="26" t="s">
        <v>156</v>
      </c>
    </row>
    <row r="39" spans="1:8" ht="31.5" customHeight="1" thickBot="1" x14ac:dyDescent="0.3">
      <c r="A39" s="15" t="s">
        <v>173</v>
      </c>
      <c r="B39" s="28" t="s">
        <v>142</v>
      </c>
      <c r="C39" s="41"/>
      <c r="D39" s="9">
        <v>1</v>
      </c>
      <c r="E39" s="9">
        <v>6000</v>
      </c>
      <c r="F39" s="60">
        <v>6000</v>
      </c>
      <c r="G39" s="26" t="s">
        <v>156</v>
      </c>
    </row>
    <row r="40" spans="1:8" ht="31.5" customHeight="1" thickBot="1" x14ac:dyDescent="0.3">
      <c r="A40" s="15" t="s">
        <v>174</v>
      </c>
      <c r="B40" s="28" t="s">
        <v>143</v>
      </c>
      <c r="C40" s="41"/>
      <c r="D40" s="9">
        <v>1</v>
      </c>
      <c r="E40" s="9">
        <v>2500</v>
      </c>
      <c r="F40" s="60">
        <v>2500</v>
      </c>
      <c r="G40" s="26" t="s">
        <v>156</v>
      </c>
    </row>
    <row r="41" spans="1:8" ht="29.25" customHeight="1" thickBot="1" x14ac:dyDescent="0.3">
      <c r="A41" s="15" t="s">
        <v>175</v>
      </c>
      <c r="B41" s="28" t="s">
        <v>144</v>
      </c>
      <c r="C41" s="41"/>
      <c r="D41" s="9">
        <v>1</v>
      </c>
      <c r="E41" s="9">
        <v>5000</v>
      </c>
      <c r="F41" s="60">
        <v>5000</v>
      </c>
      <c r="G41" s="26" t="s">
        <v>156</v>
      </c>
    </row>
    <row r="42" spans="1:8" ht="31.5" customHeight="1" thickBot="1" x14ac:dyDescent="0.3">
      <c r="A42" s="15" t="s">
        <v>176</v>
      </c>
      <c r="B42" s="28" t="s">
        <v>145</v>
      </c>
      <c r="C42" s="41"/>
      <c r="D42" s="9">
        <v>1</v>
      </c>
      <c r="E42" s="9">
        <v>15000</v>
      </c>
      <c r="F42" s="60">
        <v>15000</v>
      </c>
      <c r="G42" s="26" t="s">
        <v>156</v>
      </c>
    </row>
    <row r="43" spans="1:8" ht="31.5" customHeight="1" thickBot="1" x14ac:dyDescent="0.3">
      <c r="A43" s="15" t="s">
        <v>177</v>
      </c>
      <c r="B43" s="37" t="s">
        <v>146</v>
      </c>
      <c r="C43" s="42"/>
      <c r="D43" s="9">
        <v>1</v>
      </c>
      <c r="E43" s="9">
        <v>48000</v>
      </c>
      <c r="F43" s="60">
        <v>48000</v>
      </c>
      <c r="G43" s="26" t="s">
        <v>156</v>
      </c>
    </row>
    <row r="44" spans="1:8" ht="35.25" customHeight="1" thickBot="1" x14ac:dyDescent="0.3">
      <c r="A44" s="15" t="s">
        <v>15</v>
      </c>
      <c r="B44" s="12" t="s">
        <v>16</v>
      </c>
      <c r="C44" s="11"/>
      <c r="D44" s="11"/>
      <c r="E44" s="11"/>
      <c r="F44" s="60">
        <f>SUM(F45:F47)</f>
        <v>0</v>
      </c>
      <c r="G44" s="11"/>
    </row>
    <row r="45" spans="1:8" ht="16.5" thickBot="1" x14ac:dyDescent="0.3">
      <c r="A45" s="15" t="s">
        <v>17</v>
      </c>
      <c r="B45" s="12"/>
      <c r="C45" s="11"/>
      <c r="D45" s="11"/>
      <c r="E45" s="11"/>
      <c r="F45" s="60">
        <f t="shared" si="0"/>
        <v>0</v>
      </c>
      <c r="G45" s="11"/>
    </row>
    <row r="46" spans="1:8" ht="16.5" thickBot="1" x14ac:dyDescent="0.3">
      <c r="A46" s="15" t="s">
        <v>18</v>
      </c>
      <c r="B46" s="12"/>
      <c r="C46" s="11"/>
      <c r="D46" s="11"/>
      <c r="E46" s="11"/>
      <c r="F46" s="60">
        <f t="shared" si="0"/>
        <v>0</v>
      </c>
      <c r="G46" s="11"/>
    </row>
    <row r="47" spans="1:8" ht="16.5" thickBot="1" x14ac:dyDescent="0.3">
      <c r="A47" s="15" t="s">
        <v>14</v>
      </c>
      <c r="B47" s="12"/>
      <c r="C47" s="11"/>
      <c r="D47" s="11"/>
      <c r="E47" s="11"/>
      <c r="F47" s="60">
        <f t="shared" si="0"/>
        <v>0</v>
      </c>
      <c r="G47" s="11"/>
    </row>
    <row r="48" spans="1:8" ht="48" thickBot="1" x14ac:dyDescent="0.3">
      <c r="A48" s="15" t="s">
        <v>19</v>
      </c>
      <c r="B48" s="12" t="s">
        <v>20</v>
      </c>
      <c r="C48" s="11"/>
      <c r="D48" s="11"/>
      <c r="E48" s="11"/>
      <c r="F48" s="60">
        <f>SUM(F49:F51)</f>
        <v>0</v>
      </c>
      <c r="G48" s="11"/>
    </row>
    <row r="49" spans="1:7" ht="16.5" thickBot="1" x14ac:dyDescent="0.3">
      <c r="A49" s="15" t="s">
        <v>21</v>
      </c>
      <c r="B49" s="21"/>
      <c r="C49" s="14"/>
      <c r="D49" s="14"/>
      <c r="E49" s="14"/>
      <c r="F49" s="60">
        <f t="shared" si="0"/>
        <v>0</v>
      </c>
      <c r="G49" s="14"/>
    </row>
    <row r="50" spans="1:7" ht="16.5" thickBot="1" x14ac:dyDescent="0.3">
      <c r="A50" s="15" t="s">
        <v>22</v>
      </c>
      <c r="B50" s="12"/>
      <c r="C50" s="11"/>
      <c r="D50" s="11"/>
      <c r="E50" s="11"/>
      <c r="F50" s="60">
        <f t="shared" si="0"/>
        <v>0</v>
      </c>
      <c r="G50" s="11"/>
    </row>
    <row r="51" spans="1:7" ht="16.5" thickBot="1" x14ac:dyDescent="0.3">
      <c r="A51" s="15" t="s">
        <v>14</v>
      </c>
      <c r="B51" s="12"/>
      <c r="C51" s="11"/>
      <c r="D51" s="11"/>
      <c r="E51" s="11"/>
      <c r="F51" s="60">
        <f t="shared" si="0"/>
        <v>0</v>
      </c>
      <c r="G51" s="11"/>
    </row>
    <row r="52" spans="1:7" ht="189.75" thickBot="1" x14ac:dyDescent="0.3">
      <c r="A52" s="15" t="s">
        <v>23</v>
      </c>
      <c r="B52" s="12" t="s">
        <v>24</v>
      </c>
      <c r="C52" s="11"/>
      <c r="D52" s="11"/>
      <c r="E52" s="11"/>
      <c r="F52" s="60">
        <f t="shared" si="0"/>
        <v>0</v>
      </c>
      <c r="G52" s="11"/>
    </row>
    <row r="53" spans="1:7" ht="16.5" thickBot="1" x14ac:dyDescent="0.3">
      <c r="A53" s="15" t="s">
        <v>25</v>
      </c>
      <c r="B53" s="12"/>
      <c r="C53" s="11"/>
      <c r="D53" s="11"/>
      <c r="E53" s="11"/>
      <c r="F53" s="60">
        <f t="shared" si="0"/>
        <v>0</v>
      </c>
      <c r="G53" s="11"/>
    </row>
    <row r="54" spans="1:7" ht="16.5" thickBot="1" x14ac:dyDescent="0.3">
      <c r="A54" s="15" t="s">
        <v>26</v>
      </c>
      <c r="B54" s="12"/>
      <c r="C54" s="11"/>
      <c r="D54" s="11"/>
      <c r="E54" s="11"/>
      <c r="F54" s="60">
        <f t="shared" si="0"/>
        <v>0</v>
      </c>
      <c r="G54" s="11"/>
    </row>
    <row r="55" spans="1:7" ht="16.5" thickBot="1" x14ac:dyDescent="0.3">
      <c r="A55" s="15" t="s">
        <v>14</v>
      </c>
      <c r="B55" s="12"/>
      <c r="C55" s="11"/>
      <c r="D55" s="11"/>
      <c r="E55" s="11"/>
      <c r="F55" s="60">
        <f t="shared" si="0"/>
        <v>0</v>
      </c>
      <c r="G55" s="11"/>
    </row>
    <row r="56" spans="1:7" ht="142.5" thickBot="1" x14ac:dyDescent="0.3">
      <c r="A56" s="15" t="s">
        <v>27</v>
      </c>
      <c r="B56" s="12" t="s">
        <v>28</v>
      </c>
      <c r="C56" s="11"/>
      <c r="D56" s="11"/>
      <c r="E56" s="11"/>
      <c r="F56" s="60">
        <f>SUM(F57:F59)</f>
        <v>0</v>
      </c>
      <c r="G56" s="11"/>
    </row>
    <row r="57" spans="1:7" ht="16.5" thickBot="1" x14ac:dyDescent="0.3">
      <c r="A57" s="15" t="s">
        <v>29</v>
      </c>
      <c r="B57" s="12"/>
      <c r="C57" s="11"/>
      <c r="D57" s="11"/>
      <c r="E57" s="11"/>
      <c r="F57" s="58">
        <f>D57*E57</f>
        <v>0</v>
      </c>
      <c r="G57" s="11"/>
    </row>
    <row r="58" spans="1:7" ht="16.5" thickBot="1" x14ac:dyDescent="0.3">
      <c r="A58" s="15" t="s">
        <v>30</v>
      </c>
      <c r="B58" s="12"/>
      <c r="C58" s="11"/>
      <c r="D58" s="11"/>
      <c r="E58" s="11"/>
      <c r="F58" s="58"/>
      <c r="G58" s="11"/>
    </row>
    <row r="59" spans="1:7" ht="16.5" thickBot="1" x14ac:dyDescent="0.3">
      <c r="A59" s="15" t="s">
        <v>14</v>
      </c>
      <c r="B59" s="12"/>
      <c r="C59" s="11"/>
      <c r="D59" s="11"/>
      <c r="E59" s="11"/>
      <c r="F59" s="58"/>
      <c r="G59" s="11"/>
    </row>
    <row r="60" spans="1:7" ht="16.5" thickBot="1" x14ac:dyDescent="0.3">
      <c r="A60" s="15" t="s">
        <v>31</v>
      </c>
      <c r="B60" s="12" t="s">
        <v>32</v>
      </c>
      <c r="C60" s="11"/>
      <c r="D60" s="11"/>
      <c r="E60" s="11"/>
      <c r="F60" s="58">
        <f>SUM(F61:F63)</f>
        <v>0</v>
      </c>
      <c r="G60" s="11"/>
    </row>
    <row r="61" spans="1:7" ht="16.5" thickBot="1" x14ac:dyDescent="0.3">
      <c r="A61" s="15" t="s">
        <v>33</v>
      </c>
      <c r="B61" s="21"/>
      <c r="C61" s="11"/>
      <c r="D61" s="14"/>
      <c r="E61" s="14"/>
      <c r="F61" s="58">
        <f>E61*D61</f>
        <v>0</v>
      </c>
      <c r="G61" s="11"/>
    </row>
    <row r="62" spans="1:7" ht="16.5" thickBot="1" x14ac:dyDescent="0.3">
      <c r="A62" s="15" t="s">
        <v>34</v>
      </c>
      <c r="B62" s="12"/>
      <c r="C62" s="11"/>
      <c r="D62" s="11"/>
      <c r="E62" s="11"/>
      <c r="F62" s="58"/>
      <c r="G62" s="11"/>
    </row>
    <row r="63" spans="1:7" ht="16.5" thickBot="1" x14ac:dyDescent="0.3">
      <c r="A63" s="15" t="s">
        <v>14</v>
      </c>
      <c r="B63" s="12"/>
      <c r="C63" s="11"/>
      <c r="D63" s="11"/>
      <c r="E63" s="11"/>
      <c r="F63" s="58"/>
      <c r="G63" s="11"/>
    </row>
    <row r="64" spans="1:7" ht="16.5" thickBot="1" x14ac:dyDescent="0.3">
      <c r="A64" s="25" t="s">
        <v>53</v>
      </c>
      <c r="B64" s="33" t="s">
        <v>35</v>
      </c>
      <c r="C64" s="34"/>
      <c r="D64" s="35"/>
      <c r="E64" s="35"/>
      <c r="F64" s="61">
        <v>350000</v>
      </c>
      <c r="G64" s="35"/>
    </row>
    <row r="65" spans="1:8" ht="0.75" customHeight="1" x14ac:dyDescent="0.25">
      <c r="A65" s="1"/>
    </row>
    <row r="66" spans="1:8" ht="18.75" hidden="1" x14ac:dyDescent="0.25">
      <c r="A66" s="71"/>
      <c r="B66" s="71"/>
      <c r="C66" s="71"/>
      <c r="D66" s="71"/>
      <c r="E66" s="71"/>
      <c r="F66" s="71"/>
      <c r="G66" s="71"/>
    </row>
    <row r="67" spans="1:8" ht="27.75" hidden="1" customHeight="1" x14ac:dyDescent="0.25">
      <c r="A67" s="80"/>
      <c r="B67" s="80"/>
      <c r="C67" s="80"/>
      <c r="D67" s="80"/>
      <c r="E67" s="80"/>
      <c r="F67" s="80"/>
      <c r="G67" s="80"/>
    </row>
    <row r="68" spans="1:8" s="64" customFormat="1" ht="29.25" customHeight="1" x14ac:dyDescent="0.3">
      <c r="A68" s="65" t="s">
        <v>19</v>
      </c>
      <c r="B68" s="62" t="s">
        <v>179</v>
      </c>
      <c r="C68" s="63"/>
      <c r="D68" s="63"/>
      <c r="E68" s="63"/>
      <c r="F68" s="63"/>
      <c r="G68" s="63"/>
    </row>
    <row r="69" spans="1:8" ht="15.75" hidden="1" customHeight="1" x14ac:dyDescent="0.25">
      <c r="A69" s="71" t="s">
        <v>106</v>
      </c>
      <c r="B69" s="71"/>
      <c r="C69" s="71"/>
      <c r="D69" s="71"/>
      <c r="E69" s="71"/>
      <c r="F69" s="71"/>
      <c r="G69" s="71"/>
      <c r="H69" s="24"/>
    </row>
    <row r="70" spans="1:8" ht="109.5" customHeight="1" x14ac:dyDescent="0.25">
      <c r="A70" s="74" t="s">
        <v>147</v>
      </c>
      <c r="B70" s="74"/>
      <c r="C70" s="74"/>
      <c r="D70" s="74"/>
      <c r="E70" s="74"/>
      <c r="F70" s="74"/>
      <c r="G70" s="74"/>
      <c r="H70" s="74"/>
    </row>
    <row r="71" spans="1:8" ht="20.25" customHeight="1" x14ac:dyDescent="0.3">
      <c r="A71" s="83" t="s">
        <v>148</v>
      </c>
      <c r="B71" s="84"/>
      <c r="C71" s="84"/>
      <c r="D71" s="84"/>
      <c r="E71" s="84"/>
      <c r="F71" s="84"/>
      <c r="G71" s="84"/>
      <c r="H71" s="84"/>
    </row>
    <row r="72" spans="1:8" ht="18.75" x14ac:dyDescent="0.25">
      <c r="A72" s="74" t="s">
        <v>149</v>
      </c>
      <c r="B72" s="74"/>
      <c r="C72" s="74"/>
      <c r="D72" s="74"/>
      <c r="E72" s="74"/>
      <c r="F72" s="74"/>
      <c r="G72" s="74"/>
      <c r="H72" s="74"/>
    </row>
    <row r="73" spans="1:8" ht="106.5" customHeight="1" x14ac:dyDescent="0.25">
      <c r="A73" s="74" t="s">
        <v>150</v>
      </c>
      <c r="B73" s="74"/>
      <c r="C73" s="74"/>
      <c r="D73" s="74"/>
      <c r="E73" s="74"/>
      <c r="F73" s="74"/>
      <c r="G73" s="74"/>
      <c r="H73" s="74"/>
    </row>
    <row r="74" spans="1:8" ht="18.75" x14ac:dyDescent="0.25">
      <c r="A74" s="74" t="s">
        <v>107</v>
      </c>
      <c r="B74" s="74"/>
      <c r="C74" s="74"/>
      <c r="D74" s="74"/>
      <c r="E74" s="74"/>
      <c r="F74" s="74"/>
      <c r="G74" s="74"/>
      <c r="H74" s="74"/>
    </row>
    <row r="75" spans="1:8" ht="28.5" customHeight="1" x14ac:dyDescent="0.25">
      <c r="A75" s="74" t="s">
        <v>151</v>
      </c>
      <c r="B75" s="74"/>
      <c r="C75" s="74"/>
      <c r="D75" s="74"/>
      <c r="E75" s="74"/>
      <c r="F75" s="74"/>
      <c r="G75" s="74"/>
      <c r="H75" s="74"/>
    </row>
    <row r="76" spans="1:8" ht="23.25" customHeight="1" x14ac:dyDescent="0.25">
      <c r="A76" s="74" t="s">
        <v>152</v>
      </c>
      <c r="B76" s="74"/>
      <c r="C76" s="74"/>
      <c r="D76" s="74"/>
      <c r="E76" s="74"/>
      <c r="F76" s="74"/>
      <c r="G76" s="74"/>
      <c r="H76" s="74"/>
    </row>
    <row r="77" spans="1:8" s="23" customFormat="1" ht="18.75" x14ac:dyDescent="0.25">
      <c r="A77" s="74" t="s">
        <v>108</v>
      </c>
      <c r="B77" s="74"/>
      <c r="C77" s="74"/>
      <c r="D77" s="74"/>
      <c r="E77" s="74"/>
      <c r="F77" s="74"/>
      <c r="G77" s="74"/>
      <c r="H77" s="74"/>
    </row>
    <row r="78" spans="1:8" ht="19.5" thickBot="1" x14ac:dyDescent="0.3">
      <c r="A78" s="70" t="s">
        <v>36</v>
      </c>
      <c r="B78" s="70"/>
      <c r="C78" s="70"/>
      <c r="D78" s="70"/>
      <c r="E78" s="70"/>
      <c r="F78" s="70"/>
      <c r="G78" s="70"/>
      <c r="H78" s="70"/>
    </row>
    <row r="79" spans="1:8" ht="62.25" customHeight="1" x14ac:dyDescent="0.25">
      <c r="A79" s="13" t="s">
        <v>2</v>
      </c>
      <c r="B79" s="77" t="s">
        <v>37</v>
      </c>
      <c r="C79" s="77" t="s">
        <v>38</v>
      </c>
      <c r="D79" s="77" t="s">
        <v>39</v>
      </c>
      <c r="E79" s="77" t="s">
        <v>40</v>
      </c>
      <c r="F79" s="75" t="s">
        <v>41</v>
      </c>
      <c r="G79" s="77" t="s">
        <v>42</v>
      </c>
      <c r="H79" s="75" t="s">
        <v>43</v>
      </c>
    </row>
    <row r="80" spans="1:8" ht="16.5" thickBot="1" x14ac:dyDescent="0.3">
      <c r="A80" s="15" t="s">
        <v>3</v>
      </c>
      <c r="B80" s="78"/>
      <c r="C80" s="78"/>
      <c r="D80" s="78"/>
      <c r="E80" s="78"/>
      <c r="F80" s="76"/>
      <c r="G80" s="78"/>
      <c r="H80" s="76"/>
    </row>
    <row r="81" spans="1:8" ht="16.5" thickBot="1" x14ac:dyDescent="0.3">
      <c r="A81" s="8" t="s">
        <v>10</v>
      </c>
      <c r="B81" s="10" t="s">
        <v>157</v>
      </c>
      <c r="C81" s="14" t="s">
        <v>158</v>
      </c>
      <c r="D81" s="14">
        <v>30</v>
      </c>
      <c r="E81" s="14">
        <v>3000</v>
      </c>
      <c r="F81" s="46">
        <f>D81*E81</f>
        <v>90000</v>
      </c>
      <c r="G81" s="14">
        <v>500</v>
      </c>
      <c r="H81" s="46">
        <f>D81*G81</f>
        <v>15000</v>
      </c>
    </row>
    <row r="82" spans="1:8" ht="16.5" thickBot="1" x14ac:dyDescent="0.3">
      <c r="A82" s="8" t="s">
        <v>15</v>
      </c>
      <c r="B82" s="10"/>
      <c r="C82" s="14"/>
      <c r="D82" s="14"/>
      <c r="E82" s="14"/>
      <c r="F82" s="46">
        <f t="shared" ref="F82:F84" si="1">D82*E82</f>
        <v>0</v>
      </c>
      <c r="G82" s="14"/>
      <c r="H82" s="46">
        <f t="shared" ref="H82:H84" si="2">D82*G82</f>
        <v>0</v>
      </c>
    </row>
    <row r="83" spans="1:8" ht="16.5" thickBot="1" x14ac:dyDescent="0.3">
      <c r="A83" s="8" t="s">
        <v>19</v>
      </c>
      <c r="B83" s="10"/>
      <c r="C83" s="14"/>
      <c r="D83" s="14"/>
      <c r="E83" s="14"/>
      <c r="F83" s="46">
        <f t="shared" si="1"/>
        <v>0</v>
      </c>
      <c r="G83" s="14"/>
      <c r="H83" s="46">
        <f t="shared" si="2"/>
        <v>0</v>
      </c>
    </row>
    <row r="84" spans="1:8" ht="16.5" thickBot="1" x14ac:dyDescent="0.3">
      <c r="A84" s="22" t="s">
        <v>14</v>
      </c>
      <c r="B84" s="10"/>
      <c r="C84" s="14"/>
      <c r="D84" s="14"/>
      <c r="E84" s="14"/>
      <c r="F84" s="46">
        <f t="shared" si="1"/>
        <v>0</v>
      </c>
      <c r="G84" s="14"/>
      <c r="H84" s="46">
        <f t="shared" si="2"/>
        <v>0</v>
      </c>
    </row>
    <row r="85" spans="1:8" ht="16.5" thickBot="1" x14ac:dyDescent="0.3">
      <c r="A85" s="22" t="s">
        <v>14</v>
      </c>
      <c r="B85" s="10" t="s">
        <v>44</v>
      </c>
      <c r="C85" s="11"/>
      <c r="D85" s="11"/>
      <c r="E85" s="11"/>
      <c r="F85" s="58">
        <f>SUM(F81:F84)</f>
        <v>90000</v>
      </c>
      <c r="G85" s="11"/>
      <c r="H85" s="58">
        <f>SUM(H81:H84)</f>
        <v>15000</v>
      </c>
    </row>
    <row r="86" spans="1:8" ht="18.75" x14ac:dyDescent="0.25">
      <c r="A86" s="17"/>
    </row>
    <row r="87" spans="1:8" ht="18.75" x14ac:dyDescent="0.25">
      <c r="A87" s="71" t="s">
        <v>110</v>
      </c>
      <c r="B87" s="71"/>
      <c r="C87" s="71"/>
    </row>
    <row r="88" spans="1:8" ht="19.5" thickBot="1" x14ac:dyDescent="0.3">
      <c r="A88" s="70" t="s">
        <v>45</v>
      </c>
      <c r="B88" s="70"/>
      <c r="C88" s="70"/>
    </row>
    <row r="89" spans="1:8" ht="15.75" x14ac:dyDescent="0.25">
      <c r="A89" s="13" t="s">
        <v>2</v>
      </c>
      <c r="B89" s="77" t="s">
        <v>4</v>
      </c>
      <c r="C89" s="77" t="s">
        <v>46</v>
      </c>
    </row>
    <row r="90" spans="1:8" ht="16.5" thickBot="1" x14ac:dyDescent="0.3">
      <c r="A90" s="15" t="s">
        <v>3</v>
      </c>
      <c r="B90" s="78"/>
      <c r="C90" s="78"/>
    </row>
    <row r="91" spans="1:8" ht="16.5" thickBot="1" x14ac:dyDescent="0.3">
      <c r="A91" s="5" t="s">
        <v>10</v>
      </c>
      <c r="B91" s="12" t="s">
        <v>47</v>
      </c>
      <c r="C91" s="44"/>
    </row>
    <row r="92" spans="1:8" ht="16.5" thickBot="1" x14ac:dyDescent="0.3">
      <c r="A92" s="5" t="s">
        <v>15</v>
      </c>
      <c r="B92" s="12" t="s">
        <v>48</v>
      </c>
      <c r="C92" s="44">
        <v>5000</v>
      </c>
    </row>
    <row r="93" spans="1:8" ht="16.5" thickBot="1" x14ac:dyDescent="0.3">
      <c r="A93" s="5" t="s">
        <v>19</v>
      </c>
      <c r="B93" s="12" t="s">
        <v>49</v>
      </c>
      <c r="C93" s="44"/>
    </row>
    <row r="94" spans="1:8" ht="16.5" thickBot="1" x14ac:dyDescent="0.3">
      <c r="A94" s="5" t="s">
        <v>23</v>
      </c>
      <c r="B94" s="12" t="s">
        <v>50</v>
      </c>
      <c r="C94" s="44">
        <v>15000</v>
      </c>
    </row>
    <row r="95" spans="1:8" ht="16.5" thickBot="1" x14ac:dyDescent="0.3">
      <c r="A95" s="5" t="s">
        <v>27</v>
      </c>
      <c r="B95" s="12" t="s">
        <v>51</v>
      </c>
      <c r="C95" s="44">
        <v>3000</v>
      </c>
    </row>
    <row r="96" spans="1:8" ht="36" customHeight="1" thickBot="1" x14ac:dyDescent="0.3">
      <c r="A96" s="5" t="s">
        <v>31</v>
      </c>
      <c r="B96" s="12" t="s">
        <v>52</v>
      </c>
      <c r="C96" s="44"/>
    </row>
    <row r="97" spans="1:15" ht="48" thickBot="1" x14ac:dyDescent="0.3">
      <c r="A97" s="5" t="s">
        <v>53</v>
      </c>
      <c r="B97" s="12" t="s">
        <v>54</v>
      </c>
      <c r="C97" s="44"/>
    </row>
    <row r="98" spans="1:15" ht="16.5" thickBot="1" x14ac:dyDescent="0.3">
      <c r="A98" s="5" t="s">
        <v>55</v>
      </c>
      <c r="B98" s="12" t="s">
        <v>56</v>
      </c>
      <c r="C98" s="44">
        <v>5400</v>
      </c>
    </row>
    <row r="99" spans="1:15" ht="16.5" thickBot="1" x14ac:dyDescent="0.3">
      <c r="A99" s="5" t="s">
        <v>14</v>
      </c>
      <c r="B99" s="12"/>
      <c r="C99" s="44"/>
    </row>
    <row r="100" spans="1:15" ht="16.5" thickBot="1" x14ac:dyDescent="0.3">
      <c r="A100" s="5" t="s">
        <v>14</v>
      </c>
      <c r="B100" s="12"/>
      <c r="C100" s="44"/>
    </row>
    <row r="101" spans="1:15" ht="16.5" thickBot="1" x14ac:dyDescent="0.3">
      <c r="A101" s="5" t="s">
        <v>14</v>
      </c>
      <c r="B101" s="12" t="s">
        <v>35</v>
      </c>
      <c r="C101" s="59">
        <f>C91+C92+C93+C94+C95+C96+C97+C98</f>
        <v>28400</v>
      </c>
    </row>
    <row r="102" spans="1:15" ht="18.75" x14ac:dyDescent="0.25">
      <c r="A102" s="1"/>
    </row>
    <row r="103" spans="1:15" ht="18.75" x14ac:dyDescent="0.25">
      <c r="A103" s="71" t="s">
        <v>109</v>
      </c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</row>
    <row r="104" spans="1:15" ht="18.75" x14ac:dyDescent="0.25">
      <c r="A104" s="71" t="s">
        <v>57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</row>
    <row r="105" spans="1:15" ht="19.5" thickBot="1" x14ac:dyDescent="0.3">
      <c r="A105" s="16" t="s">
        <v>58</v>
      </c>
    </row>
    <row r="106" spans="1:15" ht="49.5" customHeight="1" thickBot="1" x14ac:dyDescent="0.3">
      <c r="A106" s="50" t="s">
        <v>105</v>
      </c>
      <c r="B106" s="50" t="s">
        <v>59</v>
      </c>
      <c r="C106" s="51" t="s">
        <v>60</v>
      </c>
      <c r="D106" s="51" t="s">
        <v>61</v>
      </c>
      <c r="E106" s="51" t="s">
        <v>62</v>
      </c>
      <c r="F106" s="51" t="s">
        <v>63</v>
      </c>
      <c r="G106" s="51" t="s">
        <v>64</v>
      </c>
      <c r="H106" s="51" t="s">
        <v>65</v>
      </c>
      <c r="I106" s="51" t="s">
        <v>66</v>
      </c>
      <c r="J106" s="51" t="s">
        <v>67</v>
      </c>
      <c r="K106" s="51" t="s">
        <v>68</v>
      </c>
      <c r="L106" s="51" t="s">
        <v>69</v>
      </c>
      <c r="M106" s="51" t="s">
        <v>70</v>
      </c>
      <c r="N106" s="51" t="s">
        <v>71</v>
      </c>
      <c r="O106" s="51" t="s">
        <v>35</v>
      </c>
    </row>
    <row r="107" spans="1:15" ht="16.5" thickBot="1" x14ac:dyDescent="0.3">
      <c r="A107" s="50" t="s">
        <v>10</v>
      </c>
      <c r="B107" s="52" t="s">
        <v>72</v>
      </c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</row>
    <row r="108" spans="1:15" ht="16.5" thickBot="1" x14ac:dyDescent="0.3">
      <c r="A108" s="53" t="s">
        <v>15</v>
      </c>
      <c r="B108" s="54" t="s">
        <v>73</v>
      </c>
      <c r="C108" s="55">
        <v>0.5</v>
      </c>
      <c r="D108" s="55">
        <v>0.7</v>
      </c>
      <c r="E108" s="55">
        <v>0.8</v>
      </c>
      <c r="F108" s="55">
        <v>0.9</v>
      </c>
      <c r="G108" s="55">
        <v>1</v>
      </c>
      <c r="H108" s="55">
        <v>1</v>
      </c>
      <c r="I108" s="55">
        <v>1</v>
      </c>
      <c r="J108" s="55">
        <v>1</v>
      </c>
      <c r="K108" s="55">
        <v>1</v>
      </c>
      <c r="L108" s="55">
        <v>1</v>
      </c>
      <c r="M108" s="55">
        <v>1</v>
      </c>
      <c r="N108" s="55">
        <v>1</v>
      </c>
      <c r="O108" s="46"/>
    </row>
    <row r="109" spans="1:15" ht="16.5" thickBot="1" x14ac:dyDescent="0.3">
      <c r="A109" s="53" t="s">
        <v>19</v>
      </c>
      <c r="B109" s="54" t="s">
        <v>74</v>
      </c>
      <c r="C109" s="46">
        <f>$F85*C108</f>
        <v>45000</v>
      </c>
      <c r="D109" s="46">
        <f t="shared" ref="D109:N109" si="3">$F85*D108</f>
        <v>62999.999999999993</v>
      </c>
      <c r="E109" s="46">
        <f>$F85*E108</f>
        <v>72000</v>
      </c>
      <c r="F109" s="46">
        <f t="shared" si="3"/>
        <v>81000</v>
      </c>
      <c r="G109" s="46">
        <f t="shared" si="3"/>
        <v>90000</v>
      </c>
      <c r="H109" s="46">
        <f t="shared" si="3"/>
        <v>90000</v>
      </c>
      <c r="I109" s="46">
        <f t="shared" si="3"/>
        <v>90000</v>
      </c>
      <c r="J109" s="46">
        <f t="shared" si="3"/>
        <v>90000</v>
      </c>
      <c r="K109" s="46">
        <f t="shared" si="3"/>
        <v>90000</v>
      </c>
      <c r="L109" s="46">
        <f t="shared" si="3"/>
        <v>90000</v>
      </c>
      <c r="M109" s="46">
        <f t="shared" si="3"/>
        <v>90000</v>
      </c>
      <c r="N109" s="46">
        <f t="shared" si="3"/>
        <v>90000</v>
      </c>
      <c r="O109" s="46">
        <f>SUM(C109:N109)</f>
        <v>981000</v>
      </c>
    </row>
    <row r="110" spans="1:15" ht="66.75" customHeight="1" thickBot="1" x14ac:dyDescent="0.3">
      <c r="A110" s="53" t="s">
        <v>23</v>
      </c>
      <c r="B110" s="54" t="s">
        <v>111</v>
      </c>
      <c r="C110" s="46">
        <f>SUM(C111:C114)</f>
        <v>30500</v>
      </c>
      <c r="D110" s="46">
        <f>SUM(D111:D114)</f>
        <v>33500</v>
      </c>
      <c r="E110" s="46">
        <f>SUM(E111:E114)</f>
        <v>35000</v>
      </c>
      <c r="F110" s="46">
        <f t="shared" ref="F110:N110" si="4">SUM(F111:F114)</f>
        <v>36500</v>
      </c>
      <c r="G110" s="46">
        <f t="shared" si="4"/>
        <v>38000</v>
      </c>
      <c r="H110" s="46">
        <f t="shared" si="4"/>
        <v>38000</v>
      </c>
      <c r="I110" s="46">
        <f t="shared" si="4"/>
        <v>38000</v>
      </c>
      <c r="J110" s="46">
        <f t="shared" si="4"/>
        <v>38000</v>
      </c>
      <c r="K110" s="46">
        <f t="shared" si="4"/>
        <v>38000</v>
      </c>
      <c r="L110" s="46">
        <f t="shared" si="4"/>
        <v>38000</v>
      </c>
      <c r="M110" s="46">
        <f t="shared" si="4"/>
        <v>38000</v>
      </c>
      <c r="N110" s="46">
        <f t="shared" si="4"/>
        <v>38000</v>
      </c>
      <c r="O110" s="46">
        <f>SUM(C110:N110)</f>
        <v>439500</v>
      </c>
    </row>
    <row r="111" spans="1:15" ht="16.5" thickBot="1" x14ac:dyDescent="0.3">
      <c r="A111" s="53" t="s">
        <v>25</v>
      </c>
      <c r="B111" s="54" t="s">
        <v>126</v>
      </c>
      <c r="C111" s="46">
        <f>C108*H85</f>
        <v>7500</v>
      </c>
      <c r="D111" s="46">
        <f>D108*H85</f>
        <v>10500</v>
      </c>
      <c r="E111" s="46">
        <f>E108*H85</f>
        <v>12000</v>
      </c>
      <c r="F111" s="46">
        <f>F108*H85</f>
        <v>13500</v>
      </c>
      <c r="G111" s="46">
        <f>G108*H85</f>
        <v>15000</v>
      </c>
      <c r="H111" s="46">
        <f>H108*H85</f>
        <v>15000</v>
      </c>
      <c r="I111" s="46">
        <f>I108*H85</f>
        <v>15000</v>
      </c>
      <c r="J111" s="46">
        <f>J108*H85</f>
        <v>15000</v>
      </c>
      <c r="K111" s="46">
        <f>K108*H85</f>
        <v>15000</v>
      </c>
      <c r="L111" s="46">
        <f>L108*H85</f>
        <v>15000</v>
      </c>
      <c r="M111" s="46">
        <f>M108*H85</f>
        <v>15000</v>
      </c>
      <c r="N111" s="46">
        <f>N108*H85</f>
        <v>15000</v>
      </c>
      <c r="O111" s="46">
        <f>SUM(C111:N111)</f>
        <v>163500</v>
      </c>
    </row>
    <row r="112" spans="1:15" ht="16.5" thickBot="1" x14ac:dyDescent="0.3">
      <c r="A112" s="53" t="s">
        <v>26</v>
      </c>
      <c r="B112" s="54" t="s">
        <v>129</v>
      </c>
      <c r="C112" s="46">
        <f>SUM(C91:C97)</f>
        <v>23000</v>
      </c>
      <c r="D112" s="46">
        <f>SUM(C91:C97)</f>
        <v>23000</v>
      </c>
      <c r="E112" s="46">
        <f>SUM(C91:C97)</f>
        <v>23000</v>
      </c>
      <c r="F112" s="46">
        <f>SUM(C91:C97)</f>
        <v>23000</v>
      </c>
      <c r="G112" s="46">
        <f>SUM(C91:C97)</f>
        <v>23000</v>
      </c>
      <c r="H112" s="46">
        <f>SUM(C91:C97)</f>
        <v>23000</v>
      </c>
      <c r="I112" s="46">
        <f>SUM(C91:C97)</f>
        <v>23000</v>
      </c>
      <c r="J112" s="46">
        <f>SUM(C91:C97)</f>
        <v>23000</v>
      </c>
      <c r="K112" s="46">
        <f>SUM(C91:C97)</f>
        <v>23000</v>
      </c>
      <c r="L112" s="46">
        <f>SUM(C91:C97)</f>
        <v>23000</v>
      </c>
      <c r="M112" s="46">
        <f>SUM(C91:C97)</f>
        <v>23000</v>
      </c>
      <c r="N112" s="46">
        <f>SUM(C91:C97)</f>
        <v>23000</v>
      </c>
      <c r="O112" s="46">
        <f>SUM(C112:N112)</f>
        <v>276000</v>
      </c>
    </row>
    <row r="113" spans="1:15" ht="16.5" thickBot="1" x14ac:dyDescent="0.3">
      <c r="A113" s="53"/>
      <c r="B113" s="54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</row>
    <row r="114" spans="1:15" ht="16.5" thickBot="1" x14ac:dyDescent="0.3">
      <c r="A114" s="53" t="s">
        <v>14</v>
      </c>
      <c r="B114" s="54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>
        <f t="shared" ref="O114:O115" si="5">SUM(C114:N114)</f>
        <v>0</v>
      </c>
    </row>
    <row r="115" spans="1:15" ht="16.5" thickBot="1" x14ac:dyDescent="0.3">
      <c r="A115" s="53" t="s">
        <v>27</v>
      </c>
      <c r="B115" s="54" t="s">
        <v>75</v>
      </c>
      <c r="C115" s="46">
        <f>C109-C110</f>
        <v>14500</v>
      </c>
      <c r="D115" s="46">
        <f>D109-D110</f>
        <v>29499.999999999993</v>
      </c>
      <c r="E115" s="46">
        <f t="shared" ref="E115:N115" si="6">E109-E110</f>
        <v>37000</v>
      </c>
      <c r="F115" s="46">
        <f>F109-F110</f>
        <v>44500</v>
      </c>
      <c r="G115" s="46">
        <f t="shared" si="6"/>
        <v>52000</v>
      </c>
      <c r="H115" s="46">
        <f t="shared" si="6"/>
        <v>52000</v>
      </c>
      <c r="I115" s="46">
        <f t="shared" si="6"/>
        <v>52000</v>
      </c>
      <c r="J115" s="46">
        <f t="shared" si="6"/>
        <v>52000</v>
      </c>
      <c r="K115" s="46">
        <f t="shared" si="6"/>
        <v>52000</v>
      </c>
      <c r="L115" s="46">
        <f t="shared" si="6"/>
        <v>52000</v>
      </c>
      <c r="M115" s="46">
        <f t="shared" si="6"/>
        <v>52000</v>
      </c>
      <c r="N115" s="46">
        <f t="shared" si="6"/>
        <v>52000</v>
      </c>
      <c r="O115" s="46">
        <f t="shared" si="5"/>
        <v>541500</v>
      </c>
    </row>
    <row r="116" spans="1:15" ht="16.5" thickBot="1" x14ac:dyDescent="0.3">
      <c r="A116" s="53" t="s">
        <v>31</v>
      </c>
      <c r="B116" s="54" t="s">
        <v>76</v>
      </c>
      <c r="C116" s="46">
        <f>SUM(C117:C118)</f>
        <v>2700</v>
      </c>
      <c r="D116" s="46">
        <f>SUM(D117:D118)</f>
        <v>3779.9999999999995</v>
      </c>
      <c r="E116" s="46">
        <f t="shared" ref="E116:N116" si="7">SUM(E117:E118)</f>
        <v>4320</v>
      </c>
      <c r="F116" s="46">
        <f t="shared" si="7"/>
        <v>4860</v>
      </c>
      <c r="G116" s="46">
        <f>SUM(G117:G118)</f>
        <v>5400</v>
      </c>
      <c r="H116" s="46">
        <f t="shared" si="7"/>
        <v>5400</v>
      </c>
      <c r="I116" s="46">
        <f t="shared" si="7"/>
        <v>5400</v>
      </c>
      <c r="J116" s="46">
        <f t="shared" si="7"/>
        <v>5400</v>
      </c>
      <c r="K116" s="46">
        <f t="shared" si="7"/>
        <v>5400</v>
      </c>
      <c r="L116" s="46">
        <f t="shared" si="7"/>
        <v>5400</v>
      </c>
      <c r="M116" s="46">
        <f t="shared" si="7"/>
        <v>5400</v>
      </c>
      <c r="N116" s="46">
        <f t="shared" si="7"/>
        <v>5400</v>
      </c>
      <c r="O116" s="46">
        <f>SUM(C116:N116)</f>
        <v>58860</v>
      </c>
    </row>
    <row r="117" spans="1:15" ht="17.25" thickBot="1" x14ac:dyDescent="0.3">
      <c r="A117" s="53"/>
      <c r="B117" s="56" t="s">
        <v>127</v>
      </c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>
        <f t="shared" ref="O117:O119" si="8">SUM(C117:N117)</f>
        <v>0</v>
      </c>
    </row>
    <row r="118" spans="1:15" ht="33.75" thickBot="1" x14ac:dyDescent="0.3">
      <c r="A118" s="53"/>
      <c r="B118" s="56" t="s">
        <v>128</v>
      </c>
      <c r="C118" s="50">
        <f>C109*0.06</f>
        <v>2700</v>
      </c>
      <c r="D118" s="50">
        <f t="shared" ref="D118:N118" si="9">D109*0.06</f>
        <v>3779.9999999999995</v>
      </c>
      <c r="E118" s="50">
        <f t="shared" si="9"/>
        <v>4320</v>
      </c>
      <c r="F118" s="50">
        <f>F109*0.06</f>
        <v>4860</v>
      </c>
      <c r="G118" s="50">
        <f t="shared" si="9"/>
        <v>5400</v>
      </c>
      <c r="H118" s="50">
        <f t="shared" si="9"/>
        <v>5400</v>
      </c>
      <c r="I118" s="50">
        <f t="shared" si="9"/>
        <v>5400</v>
      </c>
      <c r="J118" s="50">
        <f t="shared" si="9"/>
        <v>5400</v>
      </c>
      <c r="K118" s="50">
        <f t="shared" si="9"/>
        <v>5400</v>
      </c>
      <c r="L118" s="50">
        <f t="shared" si="9"/>
        <v>5400</v>
      </c>
      <c r="M118" s="50">
        <f t="shared" si="9"/>
        <v>5400</v>
      </c>
      <c r="N118" s="50">
        <f t="shared" si="9"/>
        <v>5400</v>
      </c>
      <c r="O118" s="50">
        <f t="shared" si="8"/>
        <v>58860</v>
      </c>
    </row>
    <row r="119" spans="1:15" ht="16.5" thickBot="1" x14ac:dyDescent="0.3">
      <c r="A119" s="53" t="s">
        <v>53</v>
      </c>
      <c r="B119" s="52" t="s">
        <v>77</v>
      </c>
      <c r="C119" s="50">
        <f>C115-C116</f>
        <v>11800</v>
      </c>
      <c r="D119" s="50">
        <f t="shared" ref="D119:N119" si="10">D115-D116</f>
        <v>25719.999999999993</v>
      </c>
      <c r="E119" s="50">
        <f>E115-E116</f>
        <v>32680</v>
      </c>
      <c r="F119" s="50">
        <f t="shared" si="10"/>
        <v>39640</v>
      </c>
      <c r="G119" s="50">
        <f t="shared" si="10"/>
        <v>46600</v>
      </c>
      <c r="H119" s="50">
        <f t="shared" si="10"/>
        <v>46600</v>
      </c>
      <c r="I119" s="50">
        <f t="shared" si="10"/>
        <v>46600</v>
      </c>
      <c r="J119" s="50">
        <f t="shared" si="10"/>
        <v>46600</v>
      </c>
      <c r="K119" s="50">
        <f t="shared" si="10"/>
        <v>46600</v>
      </c>
      <c r="L119" s="50">
        <f t="shared" si="10"/>
        <v>46600</v>
      </c>
      <c r="M119" s="50">
        <f t="shared" si="10"/>
        <v>46600</v>
      </c>
      <c r="N119" s="50">
        <f t="shared" si="10"/>
        <v>46600</v>
      </c>
      <c r="O119" s="50">
        <f t="shared" si="8"/>
        <v>482640</v>
      </c>
    </row>
    <row r="120" spans="1:15" ht="16.5" thickBot="1" x14ac:dyDescent="0.3">
      <c r="A120" s="68" t="s">
        <v>55</v>
      </c>
      <c r="B120" s="52" t="s">
        <v>78</v>
      </c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7">
        <f>D130/D126</f>
        <v>0.49198776758409785</v>
      </c>
    </row>
    <row r="121" spans="1:15" ht="16.5" thickBot="1" x14ac:dyDescent="0.3">
      <c r="A121" s="69"/>
      <c r="B121" s="57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7"/>
    </row>
    <row r="122" spans="1:15" ht="18.75" x14ac:dyDescent="0.25">
      <c r="A122" s="17"/>
    </row>
    <row r="123" spans="1:15" ht="18.75" x14ac:dyDescent="0.25">
      <c r="A123" s="71" t="s">
        <v>79</v>
      </c>
      <c r="B123" s="71"/>
      <c r="C123" s="71"/>
      <c r="D123" s="71"/>
      <c r="E123" s="71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9.5" thickBot="1" x14ac:dyDescent="0.3">
      <c r="A124" s="70" t="s">
        <v>80</v>
      </c>
      <c r="B124" s="70"/>
      <c r="C124" s="70"/>
      <c r="D124" s="70"/>
      <c r="E124" s="70"/>
    </row>
    <row r="125" spans="1:15" ht="48" thickBot="1" x14ac:dyDescent="0.3">
      <c r="A125" s="45" t="s">
        <v>105</v>
      </c>
      <c r="B125" s="46" t="s">
        <v>59</v>
      </c>
      <c r="C125" s="46" t="s">
        <v>81</v>
      </c>
      <c r="D125" s="46" t="s">
        <v>112</v>
      </c>
      <c r="E125" s="46" t="s">
        <v>82</v>
      </c>
    </row>
    <row r="126" spans="1:15" ht="16.5" thickBot="1" x14ac:dyDescent="0.3">
      <c r="A126" s="45" t="s">
        <v>10</v>
      </c>
      <c r="B126" s="47" t="s">
        <v>83</v>
      </c>
      <c r="C126" s="46" t="s">
        <v>84</v>
      </c>
      <c r="D126" s="48">
        <f>E126/12</f>
        <v>81750</v>
      </c>
      <c r="E126" s="46">
        <f>O109</f>
        <v>981000</v>
      </c>
    </row>
    <row r="127" spans="1:15" ht="16.5" thickBot="1" x14ac:dyDescent="0.3">
      <c r="A127" s="45" t="s">
        <v>15</v>
      </c>
      <c r="B127" s="47" t="s">
        <v>85</v>
      </c>
      <c r="C127" s="46" t="s">
        <v>84</v>
      </c>
      <c r="D127" s="48">
        <f>E127/12</f>
        <v>41530</v>
      </c>
      <c r="E127" s="46">
        <f>E128+E129</f>
        <v>498360</v>
      </c>
    </row>
    <row r="128" spans="1:15" ht="16.5" thickBot="1" x14ac:dyDescent="0.3">
      <c r="A128" s="45" t="s">
        <v>19</v>
      </c>
      <c r="B128" s="47" t="s">
        <v>86</v>
      </c>
      <c r="C128" s="46" t="s">
        <v>84</v>
      </c>
      <c r="D128" s="48">
        <f>E128/12</f>
        <v>36625</v>
      </c>
      <c r="E128" s="46">
        <f>O110</f>
        <v>439500</v>
      </c>
    </row>
    <row r="129" spans="1:15" ht="16.5" thickBot="1" x14ac:dyDescent="0.3">
      <c r="A129" s="45" t="s">
        <v>23</v>
      </c>
      <c r="B129" s="47" t="s">
        <v>56</v>
      </c>
      <c r="C129" s="46" t="s">
        <v>84</v>
      </c>
      <c r="D129" s="48">
        <f t="shared" ref="D129:D130" si="11">E129/12</f>
        <v>4905</v>
      </c>
      <c r="E129" s="46">
        <f>O116</f>
        <v>58860</v>
      </c>
    </row>
    <row r="130" spans="1:15" ht="16.5" thickBot="1" x14ac:dyDescent="0.3">
      <c r="A130" s="45" t="s">
        <v>27</v>
      </c>
      <c r="B130" s="47" t="s">
        <v>87</v>
      </c>
      <c r="C130" s="46" t="s">
        <v>84</v>
      </c>
      <c r="D130" s="48">
        <f t="shared" si="11"/>
        <v>40220</v>
      </c>
      <c r="E130" s="46">
        <f>E126-E128-E129</f>
        <v>482640</v>
      </c>
    </row>
    <row r="131" spans="1:15" ht="16.5" thickBot="1" x14ac:dyDescent="0.3">
      <c r="A131" s="45" t="s">
        <v>31</v>
      </c>
      <c r="B131" s="47" t="s">
        <v>88</v>
      </c>
      <c r="C131" s="46" t="s">
        <v>89</v>
      </c>
      <c r="D131" s="48" t="s">
        <v>130</v>
      </c>
      <c r="E131" s="48">
        <f>350000/E130*12</f>
        <v>8.7021382396817515</v>
      </c>
    </row>
    <row r="132" spans="1:15" ht="16.5" thickBot="1" x14ac:dyDescent="0.3">
      <c r="A132" s="45" t="s">
        <v>53</v>
      </c>
      <c r="B132" s="47" t="s">
        <v>90</v>
      </c>
      <c r="C132" s="46" t="s">
        <v>91</v>
      </c>
      <c r="D132" s="46" t="s">
        <v>130</v>
      </c>
      <c r="E132" s="49">
        <f>D130/D126</f>
        <v>0.49198776758409785</v>
      </c>
    </row>
    <row r="133" spans="1:15" ht="19.5" thickBot="1" x14ac:dyDescent="0.3">
      <c r="A133" s="1"/>
    </row>
    <row r="134" spans="1:15" ht="18.75" x14ac:dyDescent="0.25">
      <c r="A134" s="71" t="s">
        <v>165</v>
      </c>
      <c r="B134" s="71"/>
      <c r="C134" s="71"/>
      <c r="D134" s="71"/>
      <c r="E134" s="71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9.5" thickBot="1" x14ac:dyDescent="0.3">
      <c r="A135" s="70" t="s">
        <v>92</v>
      </c>
      <c r="B135" s="70"/>
      <c r="C135" s="70"/>
      <c r="D135" s="70"/>
    </row>
    <row r="136" spans="1:15" ht="62.25" customHeight="1" x14ac:dyDescent="0.25">
      <c r="A136" s="2" t="s">
        <v>2</v>
      </c>
      <c r="B136" s="72" t="s">
        <v>93</v>
      </c>
      <c r="C136" s="4" t="s">
        <v>8</v>
      </c>
      <c r="D136" s="72" t="s">
        <v>95</v>
      </c>
    </row>
    <row r="137" spans="1:15" ht="16.5" thickBot="1" x14ac:dyDescent="0.3">
      <c r="A137" s="3" t="s">
        <v>3</v>
      </c>
      <c r="B137" s="73"/>
      <c r="C137" s="6" t="s">
        <v>94</v>
      </c>
      <c r="D137" s="73"/>
    </row>
    <row r="138" spans="1:15" ht="180" customHeight="1" thickBot="1" x14ac:dyDescent="0.3">
      <c r="A138" s="3">
        <v>1</v>
      </c>
      <c r="B138" s="12" t="s">
        <v>96</v>
      </c>
      <c r="C138" s="44">
        <v>350000</v>
      </c>
      <c r="D138" s="44">
        <v>100</v>
      </c>
    </row>
    <row r="139" spans="1:15" ht="16.5" thickBot="1" x14ac:dyDescent="0.3">
      <c r="A139" s="3">
        <v>2</v>
      </c>
      <c r="B139" s="12" t="s">
        <v>97</v>
      </c>
      <c r="C139" s="44"/>
      <c r="D139" s="44"/>
    </row>
    <row r="140" spans="1:15" ht="32.25" thickBot="1" x14ac:dyDescent="0.3">
      <c r="A140" s="3">
        <v>3</v>
      </c>
      <c r="B140" s="12" t="s">
        <v>98</v>
      </c>
      <c r="C140" s="44"/>
      <c r="D140" s="44"/>
    </row>
    <row r="141" spans="1:15" ht="16.5" thickBot="1" x14ac:dyDescent="0.3">
      <c r="A141" s="5">
        <v>4</v>
      </c>
      <c r="B141" s="12" t="s">
        <v>35</v>
      </c>
      <c r="C141" s="44">
        <f>SUM(C138:C140)</f>
        <v>350000</v>
      </c>
      <c r="D141" s="44">
        <f>SUM(D138:D140)</f>
        <v>100</v>
      </c>
    </row>
    <row r="142" spans="1:15" ht="18.75" x14ac:dyDescent="0.25">
      <c r="A142" s="18"/>
    </row>
    <row r="143" spans="1:15" ht="18.75" x14ac:dyDescent="0.25">
      <c r="A143" s="71" t="s">
        <v>114</v>
      </c>
      <c r="B143" s="71"/>
      <c r="C143" s="71"/>
      <c r="D143" s="71"/>
    </row>
    <row r="144" spans="1:15" ht="19.5" thickBot="1" x14ac:dyDescent="0.3">
      <c r="A144" s="70" t="s">
        <v>99</v>
      </c>
      <c r="B144" s="70"/>
      <c r="C144" s="70"/>
    </row>
    <row r="145" spans="1:7" ht="78" customHeight="1" thickBot="1" x14ac:dyDescent="0.3">
      <c r="A145" s="8" t="s">
        <v>113</v>
      </c>
      <c r="B145" s="14" t="s">
        <v>100</v>
      </c>
      <c r="C145" s="14" t="s">
        <v>101</v>
      </c>
    </row>
    <row r="146" spans="1:7" ht="177.75" customHeight="1" thickBot="1" x14ac:dyDescent="0.3">
      <c r="A146" s="8" t="s">
        <v>10</v>
      </c>
      <c r="B146" s="14" t="s">
        <v>159</v>
      </c>
      <c r="C146" s="30" t="s">
        <v>160</v>
      </c>
    </row>
    <row r="147" spans="1:7" ht="186.75" customHeight="1" thickBot="1" x14ac:dyDescent="0.3">
      <c r="A147" s="8" t="s">
        <v>15</v>
      </c>
      <c r="B147" s="14" t="s">
        <v>161</v>
      </c>
      <c r="C147" s="31" t="s">
        <v>162</v>
      </c>
      <c r="D147" s="32"/>
      <c r="E147" s="32"/>
      <c r="F147" s="32"/>
      <c r="G147" s="32"/>
    </row>
    <row r="148" spans="1:7" ht="153" customHeight="1" thickBot="1" x14ac:dyDescent="0.3">
      <c r="A148" s="8" t="s">
        <v>19</v>
      </c>
      <c r="B148" s="14" t="s">
        <v>163</v>
      </c>
      <c r="C148" s="30" t="s">
        <v>164</v>
      </c>
    </row>
    <row r="149" spans="1:7" ht="16.5" thickBot="1" x14ac:dyDescent="0.3">
      <c r="A149" s="8" t="s">
        <v>14</v>
      </c>
      <c r="B149" s="10"/>
      <c r="C149" s="10"/>
    </row>
    <row r="150" spans="1:7" ht="18.75" x14ac:dyDescent="0.25">
      <c r="A150" s="1"/>
    </row>
  </sheetData>
  <mergeCells count="74">
    <mergeCell ref="A72:H72"/>
    <mergeCell ref="A76:H76"/>
    <mergeCell ref="A75:H75"/>
    <mergeCell ref="A88:C88"/>
    <mergeCell ref="A74:H74"/>
    <mergeCell ref="A73:H73"/>
    <mergeCell ref="A71:H71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69:G69"/>
    <mergeCell ref="A70:H70"/>
    <mergeCell ref="A1:G1"/>
    <mergeCell ref="A66:G66"/>
    <mergeCell ref="A67:G67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104:O104"/>
    <mergeCell ref="A103:O103"/>
    <mergeCell ref="A87:C87"/>
    <mergeCell ref="A77:H77"/>
    <mergeCell ref="H79:H80"/>
    <mergeCell ref="D79:D80"/>
    <mergeCell ref="E79:E80"/>
    <mergeCell ref="F79:F80"/>
    <mergeCell ref="B89:B90"/>
    <mergeCell ref="C89:C90"/>
    <mergeCell ref="B79:B80"/>
    <mergeCell ref="C79:C80"/>
    <mergeCell ref="G79:G80"/>
    <mergeCell ref="A78:H78"/>
    <mergeCell ref="A135:D135"/>
    <mergeCell ref="A143:D143"/>
    <mergeCell ref="A144:C144"/>
    <mergeCell ref="A134:E134"/>
    <mergeCell ref="A123:E123"/>
    <mergeCell ref="A124:E124"/>
    <mergeCell ref="B136:B137"/>
    <mergeCell ref="D136:D137"/>
    <mergeCell ref="M120:M121"/>
    <mergeCell ref="N120:N121"/>
    <mergeCell ref="O120:O121"/>
    <mergeCell ref="A120:A121"/>
    <mergeCell ref="H120:H121"/>
    <mergeCell ref="I120:I121"/>
    <mergeCell ref="J120:J121"/>
    <mergeCell ref="K120:K121"/>
    <mergeCell ref="L120:L121"/>
    <mergeCell ref="C120:C121"/>
    <mergeCell ref="D120:D121"/>
    <mergeCell ref="E120:E121"/>
    <mergeCell ref="F120:F121"/>
    <mergeCell ref="G120:G121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2026-02-10T09:26:10Z</dcterms:modified>
</cp:coreProperties>
</file>