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2C48343E-3552-4952-BAC4-B4093EFE4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4" i="1"/>
  <c r="F35" i="1"/>
  <c r="F36" i="1"/>
  <c r="F38" i="1"/>
  <c r="F39" i="1"/>
  <c r="F40" i="1"/>
  <c r="F41" i="1"/>
  <c r="F42" i="1"/>
  <c r="F43" i="1"/>
  <c r="F44" i="1"/>
  <c r="F30" i="1"/>
  <c r="F31" i="1"/>
  <c r="F32" i="1"/>
  <c r="F37" i="1" l="1"/>
  <c r="H72" i="1"/>
  <c r="C98" i="1" s="1"/>
  <c r="C97" i="1" s="1"/>
  <c r="F33" i="1"/>
  <c r="F29" i="1"/>
  <c r="F72" i="1"/>
  <c r="E96" i="1" s="1"/>
  <c r="E105" i="1" s="1"/>
  <c r="F96" i="1" l="1"/>
  <c r="M96" i="1"/>
  <c r="D98" i="1"/>
  <c r="D97" i="1" s="1"/>
  <c r="L96" i="1"/>
  <c r="E98" i="1"/>
  <c r="E97" i="1" s="1"/>
  <c r="E102" i="1" s="1"/>
  <c r="G96" i="1"/>
  <c r="C96" i="1"/>
  <c r="J98" i="1"/>
  <c r="J97" i="1" s="1"/>
  <c r="M98" i="1"/>
  <c r="M97" i="1" s="1"/>
  <c r="H98" i="1"/>
  <c r="H97" i="1" s="1"/>
  <c r="I98" i="1"/>
  <c r="I97" i="1" s="1"/>
  <c r="N98" i="1"/>
  <c r="N97" i="1" s="1"/>
  <c r="L98" i="1"/>
  <c r="L97" i="1" s="1"/>
  <c r="K96" i="1"/>
  <c r="K98" i="1"/>
  <c r="K97" i="1" s="1"/>
  <c r="G98" i="1"/>
  <c r="G97" i="1" s="1"/>
  <c r="F98" i="1"/>
  <c r="F97" i="1" s="1"/>
  <c r="N96" i="1"/>
  <c r="I96" i="1"/>
  <c r="I105" i="1" s="1"/>
  <c r="H96" i="1"/>
  <c r="J96" i="1"/>
  <c r="D96" i="1"/>
  <c r="F53" i="1"/>
  <c r="E103" i="1"/>
  <c r="L103" i="1" l="1"/>
  <c r="L105" i="1"/>
  <c r="G105" i="1"/>
  <c r="G103" i="1" s="1"/>
  <c r="M103" i="1"/>
  <c r="M105" i="1"/>
  <c r="H105" i="1"/>
  <c r="H103" i="1" s="1"/>
  <c r="C102" i="1"/>
  <c r="C105" i="1"/>
  <c r="D105" i="1"/>
  <c r="D103" i="1" s="1"/>
  <c r="N103" i="1"/>
  <c r="N105" i="1"/>
  <c r="K105" i="1"/>
  <c r="K103" i="1" s="1"/>
  <c r="J103" i="1"/>
  <c r="J105" i="1"/>
  <c r="F105" i="1"/>
  <c r="F103" i="1" s="1"/>
  <c r="O97" i="1"/>
  <c r="E115" i="1" s="1"/>
  <c r="F102" i="1"/>
  <c r="G102" i="1"/>
  <c r="C103" i="1"/>
  <c r="C106" i="1" s="1"/>
  <c r="D102" i="1"/>
  <c r="L102" i="1"/>
  <c r="L106" i="1" s="1"/>
  <c r="M102" i="1"/>
  <c r="M106" i="1" s="1"/>
  <c r="N102" i="1"/>
  <c r="N106" i="1" s="1"/>
  <c r="K102" i="1"/>
  <c r="O98" i="1"/>
  <c r="J102" i="1"/>
  <c r="J106" i="1" s="1"/>
  <c r="I103" i="1"/>
  <c r="I102" i="1"/>
  <c r="O96" i="1"/>
  <c r="E113" i="1" s="1"/>
  <c r="H102" i="1"/>
  <c r="E106" i="1"/>
  <c r="H106" i="1" l="1"/>
  <c r="G106" i="1"/>
  <c r="D113" i="1"/>
  <c r="E117" i="1"/>
  <c r="E118" i="1" s="1"/>
  <c r="F106" i="1"/>
  <c r="K106" i="1"/>
  <c r="D106" i="1"/>
  <c r="O106" i="1" s="1"/>
  <c r="D115" i="1"/>
  <c r="I106" i="1"/>
  <c r="O105" i="1"/>
  <c r="O102" i="1"/>
  <c r="O103" i="1"/>
  <c r="E116" i="1" s="1"/>
  <c r="D116" i="1" s="1"/>
  <c r="E114" i="1" l="1"/>
  <c r="D117" i="1"/>
  <c r="E119" i="1" l="1"/>
  <c r="O107" i="1"/>
  <c r="D114" i="1"/>
</calcChain>
</file>

<file path=xl/sharedStrings.xml><?xml version="1.0" encoding="utf-8"?>
<sst xmlns="http://schemas.openxmlformats.org/spreadsheetml/2006/main" count="225" uniqueCount="163">
  <si>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</si>
  <si>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</si>
  <si>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</si>
  <si>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</si>
  <si>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</si>
  <si>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</si>
  <si>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</si>
  <si>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</si>
  <si>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</si>
  <si>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</si>
  <si>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</si>
  <si>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</si>
  <si>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</si>
  <si>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</si>
  <si>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</si>
  <si>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</si>
  <si>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</si>
  <si>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</si>
  <si>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</si>
  <si>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</si>
  <si>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</si>
  <si>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</si>
  <si>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</si>
  <si>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</si>
  <si>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</si>
  <si>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</si>
  <si>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</si>
  <si>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</si>
  <si>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</si>
  <si>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</si>
  <si>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</si>
  <si>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</si>
  <si>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</si>
  <si>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</si>
  <si>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</si>
  <si>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</si>
  <si>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</si>
  <si>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</si>
  <si>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</si>
  <si>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</si>
  <si>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</si>
  <si>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</si>
  <si>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</si>
  <si>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</si>
  <si>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</si>
  <si>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</si>
  <si>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</si>
  <si>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</si>
  <si>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</si>
  <si>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</si>
  <si>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</si>
  <si>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</si>
  <si>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</si>
  <si>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</si>
  <si>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</si>
  <si>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</si>
  <si>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</si>
  <si>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</si>
  <si>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</si>
  <si>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</si>
  <si>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</si>
  <si>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</si>
  <si>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</si>
  <si>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</si>
  <si>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</si>
  <si>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</si>
  <si>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</si>
  <si>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</si>
  <si>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</si>
  <si>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</si>
  <si>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</si>
  <si>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</si>
  <si>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</si>
  <si>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</si>
  <si>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</si>
  <si>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</si>
  <si>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</si>
  <si>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</si>
  <si>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</si>
  <si>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</si>
  <si>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</si>
  <si>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</si>
  <si>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</si>
  <si>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</si>
  <si>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</si>
  <si>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</si>
  <si>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</si>
  <si>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</si>
  <si>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</si>
  <si>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</si>
  <si>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</si>
  <si>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</si>
  <si>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</si>
  <si>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</si>
  <si>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</si>
  <si>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</si>
  <si>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</si>
  <si>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</si>
  <si>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</si>
  <si>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</si>
  <si>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</si>
  <si>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</si>
  <si>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</si>
  <si>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</si>
  <si>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</si>
  <si>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</si>
  <si>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</si>
  <si>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</si>
  <si>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</si>
  <si>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</si>
  <si>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</si>
  <si>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</si>
  <si>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</si>
  <si>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</si>
  <si>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</si>
  <si>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</si>
  <si>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</si>
  <si>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</si>
  <si>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</si>
  <si>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</si>
  <si>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</si>
  <si>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</si>
  <si>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</si>
  <si>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2.8.Наемные сотрудники (с указанием количества, их должности, оклада и месяца приема)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</si>
  <si>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</si>
  <si>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</si>
  <si>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</si>
  <si>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</si>
  <si>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</si>
  <si>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</si>
  <si>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</si>
  <si>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</si>
  <si>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 xml:space="preserve">Лошадь </t>
  </si>
  <si>
    <t>Корм</t>
  </si>
  <si>
    <t>Добавки</t>
  </si>
  <si>
    <t>Фермерское хозяйство</t>
  </si>
  <si>
    <t>Конная прогулка</t>
  </si>
  <si>
    <t>Обучение верховой езде</t>
  </si>
  <si>
    <t>Фотосессии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</si>
  <si>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</si>
  <si>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</si>
  <si>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</si>
  <si>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Конный туризм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</si>
  <si>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 и Задачи**
1. **Основная цель:** Развитие и популяризация конного туризма, предоставление качественных услуг для любителей активного отдыха.
2. **Краткосрочные цели:**
   - Организация первых туров и привлечение 100 участников в течение первых шести месяцев работы.
   - Достижение уровня удовлетворенности клиентов не менее 95%.
3. **Долгосрочные цели:**
   - Увеличение количества участников туров до 1000 в течение первых двух лет.
   - Расширение географии туров и увеличение ассортимента предлагаемых маршрутов.
**Задачи:**
1. Обучение и сертификация инструкторов.
2. Закупка и содержание лошадей.
3. Разработка маршрутов и создание инфраструктуры для туров.
4. Создание веб-сайта и системы онлайн-бронирования.
5. Проведение рекламной кампании для привлечения первых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</si>
  <si>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</si>
  <si>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</si>
  <si>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</si>
  <si>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</si>
  <si>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**Портрет целевой аудитории:**
1. **Возраст:** 25-55 лет.
2. **Пол:** Мужчины и женщины.
3. **Местоположение:** Городские и сельские жители.
4. **Доход:** Средний и выше среднего.
5. **Поведение:** Любители активного отдыха и природы, семьи с детьми, корпоративные клиенты.
**Потребности целевой аудитории:**
1. Качественные и безопасные туры.
2. Опытные инструкторы и хорошее содержание лошадей.
3. Разнообразные маршруты и виды активности.
4. Прозрачное ценообразование и гарантия безопасности.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</si>
  <si>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</si>
  <si>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1. **Опытные инструкторы:**
   - Обученные и сертифицированные специалисты.
2. **Качественное содержание лошадей:**
   - Здоровые и подготовленные к туризму лошади.
3. **Разнообразные маршруты:**
   - Широкий выбор маршрутов и видов активного отдыха.
4. **Прозрачное ценообразование:**
   - Четкие и понятные цены без скрытых доплат.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</si>
  <si>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</si>
  <si>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Несчастные случаи и травмы.</t>
  </si>
  <si>
    <t>Нехватка клиентов</t>
  </si>
  <si>
    <t>Плохие погодные условия</t>
  </si>
  <si>
    <t>Строгое соблюдение мер безопасности.
     - Регулярное обучение инструкторов и контроль за состоянием лошадей.</t>
  </si>
  <si>
    <t>Активное продвижение услуг через интернет и оффлайн-каналы.
     - Проведение акций и скидок.</t>
  </si>
  <si>
    <t>Разработка альтернативных программ на случай плохой погоды.
     - Информирование клиентов о возможных изменениях в расписании.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</si>
  <si>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</si>
  <si>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</si>
  <si>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45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</si>
  <si>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Участок в собственности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</si>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</sst>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16" zoomScale="96" zoomScaleNormal="96" workbookViewId="0">
      <selection activeCell="A16" sqref="A16:G16"/>
    </sheetView>
  </sheetViews>
  <sheetFormatPr defaultRowHeight="15" x14ac:dyDescent="0.25"/>
  <cols>
    <col min="1" max="1" width="6.85546875" customWidth="1"/>
    <col min="2" max="2" width="25.28515625" customWidth="1"/>
    <col min="3" max="3" width="32.28515625" customWidth="1"/>
    <col min="4" max="4" width="13.5703125" customWidth="1"/>
    <col min="5" max="6" width="14.28515625" customWidth="1"/>
    <col min="7" max="7" width="22.85546875" customWidth="1"/>
    <col min="8" max="8" width="13.7109375" customWidth="1"/>
    <col min="10" max="10" width="11.140625" customWidth="1"/>
  </cols>
  <sheetData>
    <row r="1" spans="1:7" ht="18.75" x14ac:dyDescent="0.25">
      <c r="A1" s="77" t="s">
        <v>0</v>
      </c>
      <c r="B1" s="77"/>
      <c r="C1" s="77"/>
      <c r="D1" s="77"/>
      <c r="E1" s="77"/>
      <c r="F1" s="77"/>
      <c r="G1" s="77"/>
    </row>
    <row r="2" spans="1:7" ht="18.75" x14ac:dyDescent="0.3">
      <c r="A2" s="78" t="s">
        <v>102</v>
      </c>
      <c r="B2" s="78"/>
      <c r="C2" s="78"/>
      <c r="D2" s="78"/>
      <c r="E2" s="78"/>
      <c r="F2" s="78"/>
      <c r="G2" s="78"/>
    </row>
    <row r="3" spans="1:7" ht="19.5" customHeight="1" x14ac:dyDescent="0.3">
      <c r="A3" s="79" t="s">
        <v>140</v>
      </c>
      <c r="B3" s="79"/>
      <c r="C3" s="79"/>
      <c r="D3" s="79"/>
      <c r="E3" s="79"/>
      <c r="F3" s="79"/>
      <c r="G3" s="79"/>
    </row>
    <row r="4" spans="1:7" ht="18.75" x14ac:dyDescent="0.3">
      <c r="A4" s="79" t="s">
        <v>115</v>
      </c>
      <c r="B4" s="79"/>
      <c r="C4" s="79"/>
      <c r="D4" s="79"/>
      <c r="E4" s="79"/>
      <c r="F4" s="79"/>
      <c r="G4" s="79"/>
    </row>
    <row r="5" spans="1:7" ht="21" customHeight="1" x14ac:dyDescent="0.3">
      <c r="A5" s="79" t="s">
        <v>141</v>
      </c>
      <c r="B5" s="79"/>
      <c r="C5" s="79"/>
      <c r="D5" s="79"/>
      <c r="E5" s="79"/>
      <c r="F5" s="79"/>
      <c r="G5" s="79"/>
    </row>
    <row r="6" spans="1:7" s="22" customFormat="1" ht="18.75" x14ac:dyDescent="0.3">
      <c r="A6" s="79" t="s">
        <v>116</v>
      </c>
      <c r="B6" s="79"/>
      <c r="C6" s="79"/>
      <c r="D6" s="79"/>
      <c r="E6" s="79"/>
      <c r="F6" s="79"/>
      <c r="G6" s="79"/>
    </row>
    <row r="7" spans="1:7" ht="22.5" customHeight="1" x14ac:dyDescent="0.3">
      <c r="A7" s="79" t="s">
        <v>117</v>
      </c>
      <c r="B7" s="79"/>
      <c r="C7" s="79"/>
      <c r="D7" s="79"/>
      <c r="E7" s="79"/>
      <c r="F7" s="79"/>
      <c r="G7" s="79"/>
    </row>
    <row r="8" spans="1:7" ht="42.75" customHeight="1" x14ac:dyDescent="0.3">
      <c r="A8" s="79" t="s">
        <v>118</v>
      </c>
      <c r="B8" s="79"/>
      <c r="C8" s="79"/>
      <c r="D8" s="79"/>
      <c r="E8" s="79"/>
      <c r="F8" s="79"/>
      <c r="G8" s="79"/>
    </row>
    <row r="9" spans="1:7" ht="41.25" customHeight="1" x14ac:dyDescent="0.3">
      <c r="A9" s="79" t="s">
        <v>119</v>
      </c>
      <c r="B9" s="79"/>
      <c r="C9" s="79"/>
      <c r="D9" s="79"/>
      <c r="E9" s="79"/>
      <c r="F9" s="79"/>
      <c r="G9" s="79"/>
    </row>
    <row r="10" spans="1:7" ht="26.25" customHeight="1" x14ac:dyDescent="0.3">
      <c r="A10" s="78" t="s">
        <v>120</v>
      </c>
      <c r="B10" s="79"/>
      <c r="C10" s="79"/>
      <c r="D10" s="79"/>
      <c r="E10" s="79"/>
      <c r="F10" s="79"/>
      <c r="G10" s="79"/>
    </row>
    <row r="11" spans="1:7" ht="25.5" customHeight="1" x14ac:dyDescent="0.3">
      <c r="A11" s="78" t="s">
        <v>121</v>
      </c>
      <c r="B11" s="79"/>
      <c r="C11" s="79"/>
      <c r="D11" s="79"/>
      <c r="E11" s="79"/>
      <c r="F11" s="79"/>
      <c r="G11" s="79"/>
    </row>
    <row r="12" spans="1:7" ht="18.75" x14ac:dyDescent="0.3">
      <c r="A12" s="78" t="s">
        <v>103</v>
      </c>
      <c r="B12" s="78"/>
      <c r="C12" s="78"/>
      <c r="D12" s="78"/>
      <c r="E12" s="78"/>
      <c r="F12" s="78"/>
      <c r="G12" s="78"/>
    </row>
    <row r="13" spans="1:7" ht="21" customHeight="1" x14ac:dyDescent="0.3">
      <c r="A13" s="78" t="s">
        <v>142</v>
      </c>
      <c r="B13" s="79"/>
      <c r="C13" s="79"/>
      <c r="D13" s="79"/>
      <c r="E13" s="79"/>
      <c r="F13" s="79"/>
      <c r="G13" s="79"/>
    </row>
    <row r="14" spans="1:7" ht="339.75" customHeight="1" x14ac:dyDescent="0.3">
      <c r="A14" s="78" t="s">
        <v>143</v>
      </c>
      <c r="B14" s="78"/>
      <c r="C14" s="78"/>
      <c r="D14" s="78"/>
      <c r="E14" s="78"/>
      <c r="F14" s="78"/>
      <c r="G14" s="78"/>
    </row>
    <row r="15" spans="1:7" ht="24.75" customHeight="1" x14ac:dyDescent="0.3">
      <c r="A15" s="78" t="s">
        <v>144</v>
      </c>
      <c r="B15" s="79"/>
      <c r="C15" s="79"/>
      <c r="D15" s="79"/>
      <c r="E15" s="79"/>
      <c r="F15" s="79"/>
      <c r="G15" s="79"/>
    </row>
    <row r="16" spans="1:7" ht="53.25" customHeight="1" x14ac:dyDescent="0.3">
      <c r="A16" s="78" t="s">
        <v>162</v>
      </c>
      <c r="B16" s="78"/>
      <c r="C16" s="78"/>
      <c r="D16" s="78"/>
      <c r="E16" s="78"/>
      <c r="F16" s="78"/>
      <c r="G16" s="78"/>
    </row>
    <row r="17" spans="1:7" ht="42.75" customHeight="1" x14ac:dyDescent="0.3">
      <c r="A17" s="78" t="s">
        <v>160</v>
      </c>
      <c r="B17" s="78"/>
      <c r="C17" s="78"/>
      <c r="D17" s="78"/>
      <c r="E17" s="78"/>
      <c r="F17" s="78"/>
      <c r="G17" s="78"/>
    </row>
    <row r="18" spans="1:7" ht="41.25" customHeight="1" x14ac:dyDescent="0.3">
      <c r="A18" s="78" t="s">
        <v>161</v>
      </c>
      <c r="B18" s="78"/>
      <c r="C18" s="78"/>
      <c r="D18" s="78"/>
      <c r="E18" s="78"/>
      <c r="F18" s="78"/>
      <c r="G18" s="78"/>
    </row>
    <row r="19" spans="1:7" ht="24.75" customHeight="1" x14ac:dyDescent="0.3">
      <c r="A19" s="78" t="s">
        <v>122</v>
      </c>
      <c r="B19" s="78"/>
      <c r="C19" s="78"/>
      <c r="D19" s="78"/>
      <c r="E19" s="78"/>
      <c r="F19" s="78"/>
      <c r="G19" s="78"/>
    </row>
    <row r="20" spans="1:7" ht="42.75" customHeight="1" x14ac:dyDescent="0.3">
      <c r="A20" s="78" t="s">
        <v>123</v>
      </c>
      <c r="B20" s="79"/>
      <c r="C20" s="79"/>
      <c r="D20" s="79"/>
      <c r="E20" s="79"/>
      <c r="F20" s="79"/>
      <c r="G20" s="79"/>
    </row>
    <row r="21" spans="1:7" ht="39" customHeight="1" x14ac:dyDescent="0.3">
      <c r="A21" s="78" t="s">
        <v>145</v>
      </c>
      <c r="B21" s="79"/>
      <c r="C21" s="79"/>
      <c r="D21" s="79"/>
      <c r="E21" s="79"/>
      <c r="F21" s="79"/>
      <c r="G21" s="79"/>
    </row>
    <row r="22" spans="1:7" ht="21" customHeight="1" x14ac:dyDescent="0.3">
      <c r="A22" s="78" t="s">
        <v>146</v>
      </c>
      <c r="B22" s="79"/>
      <c r="C22" s="79"/>
      <c r="D22" s="79"/>
      <c r="E22" s="79"/>
      <c r="F22" s="79"/>
      <c r="G22" s="79"/>
    </row>
    <row r="23" spans="1:7" ht="18.75" x14ac:dyDescent="0.3">
      <c r="A23" s="78" t="s">
        <v>131</v>
      </c>
      <c r="B23" s="79"/>
      <c r="C23" s="79"/>
      <c r="D23" s="79"/>
      <c r="E23" s="79"/>
      <c r="F23" s="79"/>
      <c r="G23" s="79"/>
    </row>
    <row r="24" spans="1:7" ht="21.75" customHeight="1" x14ac:dyDescent="0.3">
      <c r="A24" s="78" t="s">
        <v>147</v>
      </c>
      <c r="B24" s="79"/>
      <c r="C24" s="79"/>
      <c r="D24" s="79"/>
      <c r="E24" s="79"/>
      <c r="F24" s="79"/>
      <c r="G24" s="79"/>
    </row>
    <row r="25" spans="1:7" ht="19.5" customHeight="1" x14ac:dyDescent="0.3">
      <c r="A25" s="78" t="s">
        <v>159</v>
      </c>
      <c r="B25" s="79"/>
      <c r="C25" s="79"/>
      <c r="D25" s="79"/>
      <c r="E25" s="79"/>
      <c r="F25" s="79"/>
      <c r="G25" s="79"/>
    </row>
    <row r="26" spans="1:7" ht="42" customHeight="1" x14ac:dyDescent="0.3">
      <c r="A26" s="78" t="s">
        <v>104</v>
      </c>
      <c r="B26" s="78"/>
      <c r="C26" s="78"/>
      <c r="D26" s="78"/>
      <c r="E26" s="78"/>
      <c r="F26" s="78"/>
      <c r="G26" s="78"/>
    </row>
    <row r="27" spans="1:7" ht="19.5" thickBot="1" x14ac:dyDescent="0.3">
      <c r="A27" s="70" t="s">
        <v>1</v>
      </c>
      <c r="B27" s="70"/>
      <c r="C27" s="70"/>
      <c r="D27" s="70"/>
      <c r="E27" s="70"/>
      <c r="F27" s="70"/>
      <c r="G27" s="72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30" t="s">
        <v>8</v>
      </c>
      <c r="G28" s="31" t="s">
        <v>9</v>
      </c>
    </row>
    <row r="29" spans="1:7" ht="16.5" thickBot="1" x14ac:dyDescent="0.3">
      <c r="A29" s="28" t="s">
        <v>10</v>
      </c>
      <c r="B29" s="28" t="s">
        <v>11</v>
      </c>
      <c r="C29" s="29"/>
      <c r="D29" s="29"/>
      <c r="E29" s="29"/>
      <c r="F29" s="49">
        <f>SUM(F30:F32)</f>
        <v>200000</v>
      </c>
      <c r="G29" s="32"/>
    </row>
    <row r="30" spans="1:7" ht="16.5" thickBot="1" x14ac:dyDescent="0.3">
      <c r="A30" s="17" t="s">
        <v>12</v>
      </c>
      <c r="B30" s="9" t="s">
        <v>132</v>
      </c>
      <c r="C30" s="7"/>
      <c r="D30" s="11">
        <v>2</v>
      </c>
      <c r="E30" s="11">
        <v>100000</v>
      </c>
      <c r="F30" s="49">
        <f t="shared" ref="F30:F44" si="0">D30*E30</f>
        <v>200000</v>
      </c>
      <c r="G30" s="33" t="s">
        <v>135</v>
      </c>
    </row>
    <row r="31" spans="1:7" ht="16.5" thickBot="1" x14ac:dyDescent="0.3">
      <c r="A31" s="17" t="s">
        <v>13</v>
      </c>
      <c r="B31" s="9"/>
      <c r="C31" s="7"/>
      <c r="D31" s="11"/>
      <c r="E31" s="11"/>
      <c r="F31" s="49">
        <f t="shared" si="0"/>
        <v>0</v>
      </c>
      <c r="G31" s="34"/>
    </row>
    <row r="32" spans="1:7" ht="16.5" thickBot="1" x14ac:dyDescent="0.3">
      <c r="A32" s="17" t="s">
        <v>14</v>
      </c>
      <c r="B32" s="9"/>
      <c r="C32" s="7"/>
      <c r="D32" s="11"/>
      <c r="E32" s="11"/>
      <c r="F32" s="49">
        <f t="shared" si="0"/>
        <v>0</v>
      </c>
      <c r="G32" s="34"/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49">
        <f>SUM(F34:F36)</f>
        <v>150000</v>
      </c>
      <c r="G33" s="35"/>
    </row>
    <row r="34" spans="1:7" ht="16.5" thickBot="1" x14ac:dyDescent="0.3">
      <c r="A34" s="17" t="s">
        <v>17</v>
      </c>
      <c r="B34" s="14" t="s">
        <v>133</v>
      </c>
      <c r="C34" s="13"/>
      <c r="D34" s="13">
        <v>1</v>
      </c>
      <c r="E34" s="13">
        <v>100000</v>
      </c>
      <c r="F34" s="50">
        <f t="shared" si="0"/>
        <v>100000</v>
      </c>
      <c r="G34" s="13"/>
    </row>
    <row r="35" spans="1:7" ht="16.5" thickBot="1" x14ac:dyDescent="0.3">
      <c r="A35" s="17" t="s">
        <v>18</v>
      </c>
      <c r="B35" s="14" t="s">
        <v>134</v>
      </c>
      <c r="C35" s="13"/>
      <c r="D35" s="13">
        <v>1</v>
      </c>
      <c r="E35" s="13">
        <v>50000</v>
      </c>
      <c r="F35" s="50">
        <f t="shared" si="0"/>
        <v>50000</v>
      </c>
      <c r="G35" s="13"/>
    </row>
    <row r="36" spans="1:7" ht="16.5" thickBot="1" x14ac:dyDescent="0.3">
      <c r="A36" s="17" t="s">
        <v>14</v>
      </c>
      <c r="B36" s="14"/>
      <c r="C36" s="13"/>
      <c r="D36" s="13"/>
      <c r="E36" s="13"/>
      <c r="F36" s="50">
        <f t="shared" si="0"/>
        <v>0</v>
      </c>
      <c r="G36" s="13"/>
    </row>
    <row r="37" spans="1:7" ht="63.75" thickBot="1" x14ac:dyDescent="0.3">
      <c r="A37" s="17" t="s">
        <v>19</v>
      </c>
      <c r="B37" s="14" t="s">
        <v>20</v>
      </c>
      <c r="C37" s="13"/>
      <c r="D37" s="13"/>
      <c r="E37" s="13"/>
      <c r="F37" s="50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50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50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50">
        <f t="shared" si="0"/>
        <v>0</v>
      </c>
      <c r="G40" s="13"/>
    </row>
    <row r="41" spans="1:7" ht="315.75" thickBot="1" x14ac:dyDescent="0.3">
      <c r="A41" s="17" t="s">
        <v>23</v>
      </c>
      <c r="B41" s="14" t="s">
        <v>24</v>
      </c>
      <c r="C41" s="13"/>
      <c r="D41" s="13"/>
      <c r="E41" s="13"/>
      <c r="F41" s="50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50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50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50">
        <f t="shared" si="0"/>
        <v>0</v>
      </c>
      <c r="G44" s="13"/>
    </row>
    <row r="45" spans="1:7" ht="221.25" thickBot="1" x14ac:dyDescent="0.3">
      <c r="A45" s="17" t="s">
        <v>27</v>
      </c>
      <c r="B45" s="14" t="s">
        <v>28</v>
      </c>
      <c r="C45" s="13"/>
      <c r="D45" s="13"/>
      <c r="E45" s="13"/>
      <c r="F45" s="50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51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51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51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51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51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51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51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51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6"/>
      <c r="B55" s="27"/>
      <c r="C55" s="26"/>
      <c r="D55" s="26"/>
      <c r="E55" s="26"/>
      <c r="F55" s="26"/>
      <c r="G55" s="26"/>
    </row>
    <row r="56" spans="1:8" ht="18.75" x14ac:dyDescent="0.25">
      <c r="A56" s="71" t="s">
        <v>106</v>
      </c>
      <c r="B56" s="71"/>
      <c r="C56" s="71"/>
      <c r="D56" s="71"/>
      <c r="E56" s="71"/>
      <c r="F56" s="71"/>
      <c r="G56" s="71"/>
      <c r="H56" s="25"/>
    </row>
    <row r="57" spans="1:8" ht="254.25" customHeight="1" x14ac:dyDescent="0.25">
      <c r="A57" s="75" t="s">
        <v>148</v>
      </c>
      <c r="B57" s="75"/>
      <c r="C57" s="75"/>
      <c r="D57" s="75"/>
      <c r="E57" s="75"/>
      <c r="F57" s="75"/>
      <c r="G57" s="75"/>
      <c r="H57" s="75"/>
    </row>
    <row r="58" spans="1:8" ht="20.25" customHeight="1" x14ac:dyDescent="0.3">
      <c r="A58" s="80" t="s">
        <v>149</v>
      </c>
      <c r="B58" s="81"/>
      <c r="C58" s="81"/>
      <c r="D58" s="81"/>
      <c r="E58" s="81"/>
      <c r="F58" s="81"/>
      <c r="G58" s="81"/>
      <c r="H58" s="81"/>
    </row>
    <row r="59" spans="1:8" ht="18.75" x14ac:dyDescent="0.25">
      <c r="A59" s="75" t="s">
        <v>124</v>
      </c>
      <c r="B59" s="75"/>
      <c r="C59" s="75"/>
      <c r="D59" s="75"/>
      <c r="E59" s="75"/>
      <c r="F59" s="75"/>
      <c r="G59" s="75"/>
      <c r="H59" s="75"/>
    </row>
    <row r="60" spans="1:8" ht="191.25" customHeight="1" x14ac:dyDescent="0.25">
      <c r="A60" s="75" t="s">
        <v>150</v>
      </c>
      <c r="B60" s="75"/>
      <c r="C60" s="75"/>
      <c r="D60" s="75"/>
      <c r="E60" s="75"/>
      <c r="F60" s="75"/>
      <c r="G60" s="75"/>
      <c r="H60" s="75"/>
    </row>
    <row r="61" spans="1:8" ht="18.75" x14ac:dyDescent="0.25">
      <c r="A61" s="75" t="s">
        <v>107</v>
      </c>
      <c r="B61" s="75"/>
      <c r="C61" s="75"/>
      <c r="D61" s="75"/>
      <c r="E61" s="75"/>
      <c r="F61" s="75"/>
      <c r="G61" s="75"/>
      <c r="H61" s="75"/>
    </row>
    <row r="62" spans="1:8" ht="28.5" customHeight="1" x14ac:dyDescent="0.25">
      <c r="A62" s="75" t="s">
        <v>125</v>
      </c>
      <c r="B62" s="75"/>
      <c r="C62" s="75"/>
      <c r="D62" s="75"/>
      <c r="E62" s="75"/>
      <c r="F62" s="75"/>
      <c r="G62" s="75"/>
      <c r="H62" s="75"/>
    </row>
    <row r="63" spans="1:8" ht="23.25" customHeight="1" x14ac:dyDescent="0.25">
      <c r="A63" s="75" t="s">
        <v>151</v>
      </c>
      <c r="B63" s="75"/>
      <c r="C63" s="75"/>
      <c r="D63" s="75"/>
      <c r="E63" s="75"/>
      <c r="F63" s="75"/>
      <c r="G63" s="75"/>
      <c r="H63" s="75"/>
    </row>
    <row r="64" spans="1:8" s="24" customFormat="1" ht="18.75" x14ac:dyDescent="0.25">
      <c r="A64" s="75" t="s">
        <v>108</v>
      </c>
      <c r="B64" s="75"/>
      <c r="C64" s="75"/>
      <c r="D64" s="75"/>
      <c r="E64" s="75"/>
      <c r="F64" s="75"/>
      <c r="G64" s="75"/>
      <c r="H64" s="75"/>
    </row>
    <row r="65" spans="1:8" ht="18.75" x14ac:dyDescent="0.25">
      <c r="A65" s="72" t="s">
        <v>36</v>
      </c>
      <c r="B65" s="72"/>
      <c r="C65" s="72"/>
      <c r="D65" s="72"/>
      <c r="E65" s="72"/>
      <c r="F65" s="72"/>
      <c r="G65" s="72"/>
      <c r="H65" s="72"/>
    </row>
    <row r="66" spans="1:8" ht="62.25" customHeight="1" x14ac:dyDescent="0.25">
      <c r="A66" s="37" t="s">
        <v>2</v>
      </c>
      <c r="B66" s="76" t="s">
        <v>37</v>
      </c>
      <c r="C66" s="76" t="s">
        <v>38</v>
      </c>
      <c r="D66" s="76" t="s">
        <v>39</v>
      </c>
      <c r="E66" s="76" t="s">
        <v>40</v>
      </c>
      <c r="F66" s="76" t="s">
        <v>41</v>
      </c>
      <c r="G66" s="76" t="s">
        <v>42</v>
      </c>
      <c r="H66" s="76" t="s">
        <v>43</v>
      </c>
    </row>
    <row r="67" spans="1:8" ht="15.75" x14ac:dyDescent="0.25">
      <c r="A67" s="37" t="s">
        <v>3</v>
      </c>
      <c r="B67" s="76"/>
      <c r="C67" s="76"/>
      <c r="D67" s="76"/>
      <c r="E67" s="76"/>
      <c r="F67" s="76"/>
      <c r="G67" s="76"/>
      <c r="H67" s="76"/>
    </row>
    <row r="68" spans="1:8" ht="15.75" x14ac:dyDescent="0.25">
      <c r="A68" s="36" t="s">
        <v>10</v>
      </c>
      <c r="B68" s="36" t="s">
        <v>136</v>
      </c>
      <c r="C68" s="37" t="s">
        <v>139</v>
      </c>
      <c r="D68" s="37">
        <v>8</v>
      </c>
      <c r="E68" s="37">
        <v>1500</v>
      </c>
      <c r="F68" s="52">
        <f>D68*E68</f>
        <v>12000</v>
      </c>
      <c r="G68" s="37"/>
      <c r="H68" s="52">
        <f>D68*G68</f>
        <v>0</v>
      </c>
    </row>
    <row r="69" spans="1:8" ht="15.75" x14ac:dyDescent="0.25">
      <c r="A69" s="36" t="s">
        <v>15</v>
      </c>
      <c r="B69" s="36" t="s">
        <v>137</v>
      </c>
      <c r="C69" s="37" t="s">
        <v>139</v>
      </c>
      <c r="D69" s="37">
        <v>24</v>
      </c>
      <c r="E69" s="37">
        <v>1500</v>
      </c>
      <c r="F69" s="52">
        <f t="shared" ref="F69:F71" si="1">D69*E69</f>
        <v>36000</v>
      </c>
      <c r="G69" s="37"/>
      <c r="H69" s="52">
        <f t="shared" ref="H69:H71" si="2">D69*G69</f>
        <v>0</v>
      </c>
    </row>
    <row r="70" spans="1:8" ht="15.75" x14ac:dyDescent="0.25">
      <c r="A70" s="36" t="s">
        <v>19</v>
      </c>
      <c r="B70" s="36" t="s">
        <v>138</v>
      </c>
      <c r="C70" s="37" t="s">
        <v>139</v>
      </c>
      <c r="D70" s="37">
        <v>10</v>
      </c>
      <c r="E70" s="37">
        <v>3000</v>
      </c>
      <c r="F70" s="52">
        <f t="shared" si="1"/>
        <v>30000</v>
      </c>
      <c r="G70" s="37"/>
      <c r="H70" s="52">
        <f t="shared" si="2"/>
        <v>0</v>
      </c>
    </row>
    <row r="71" spans="1:8" ht="15.75" x14ac:dyDescent="0.25">
      <c r="A71" s="38" t="s">
        <v>14</v>
      </c>
      <c r="B71" s="36"/>
      <c r="C71" s="37"/>
      <c r="D71" s="37"/>
      <c r="E71" s="37"/>
      <c r="F71" s="52">
        <f t="shared" si="1"/>
        <v>0</v>
      </c>
      <c r="G71" s="37"/>
      <c r="H71" s="52">
        <f t="shared" si="2"/>
        <v>0</v>
      </c>
    </row>
    <row r="72" spans="1:8" ht="15.75" x14ac:dyDescent="0.25">
      <c r="A72" s="38" t="s">
        <v>14</v>
      </c>
      <c r="B72" s="36" t="s">
        <v>44</v>
      </c>
      <c r="C72" s="35"/>
      <c r="D72" s="35"/>
      <c r="E72" s="35"/>
      <c r="F72" s="53">
        <f>SUM(F68:F71)</f>
        <v>78000</v>
      </c>
      <c r="G72" s="35"/>
      <c r="H72" s="53">
        <f>SUM(H68:H71)</f>
        <v>0</v>
      </c>
    </row>
    <row r="73" spans="1:8" ht="18.75" x14ac:dyDescent="0.25">
      <c r="A73" s="19"/>
    </row>
    <row r="74" spans="1:8" ht="18.75" x14ac:dyDescent="0.25">
      <c r="A74" s="71" t="s">
        <v>110</v>
      </c>
      <c r="B74" s="71"/>
      <c r="C74" s="71"/>
    </row>
    <row r="75" spans="1:8" ht="19.5" thickBot="1" x14ac:dyDescent="0.3">
      <c r="A75" s="70" t="s">
        <v>45</v>
      </c>
      <c r="B75" s="70"/>
      <c r="C75" s="70"/>
    </row>
    <row r="76" spans="1:8" ht="15.75" x14ac:dyDescent="0.25">
      <c r="A76" s="15" t="s">
        <v>2</v>
      </c>
      <c r="B76" s="82" t="s">
        <v>4</v>
      </c>
      <c r="C76" s="82" t="s">
        <v>46</v>
      </c>
    </row>
    <row r="77" spans="1:8" ht="16.5" thickBot="1" x14ac:dyDescent="0.3">
      <c r="A77" s="17" t="s">
        <v>3</v>
      </c>
      <c r="B77" s="83"/>
      <c r="C77" s="83"/>
    </row>
    <row r="78" spans="1:8" ht="16.5" thickBot="1" x14ac:dyDescent="0.3">
      <c r="A78" s="5" t="s">
        <v>10</v>
      </c>
      <c r="B78" s="14" t="s">
        <v>47</v>
      </c>
      <c r="C78" s="6"/>
    </row>
    <row r="79" spans="1:8" ht="16.5" thickBot="1" x14ac:dyDescent="0.3">
      <c r="A79" s="5" t="s">
        <v>15</v>
      </c>
      <c r="B79" s="14" t="s">
        <v>48</v>
      </c>
      <c r="C79" s="6"/>
    </row>
    <row r="80" spans="1:8" ht="32.25" thickBot="1" x14ac:dyDescent="0.3">
      <c r="A80" s="5" t="s">
        <v>19</v>
      </c>
      <c r="B80" s="14" t="s">
        <v>49</v>
      </c>
      <c r="C80" s="6"/>
    </row>
    <row r="81" spans="1:15" ht="16.5" thickBot="1" x14ac:dyDescent="0.3">
      <c r="A81" s="5" t="s">
        <v>23</v>
      </c>
      <c r="B81" s="14" t="s">
        <v>50</v>
      </c>
      <c r="C81" s="6"/>
    </row>
    <row r="82" spans="1:15" ht="16.5" thickBot="1" x14ac:dyDescent="0.3">
      <c r="A82" s="5" t="s">
        <v>27</v>
      </c>
      <c r="B82" s="14" t="s">
        <v>51</v>
      </c>
      <c r="C82" s="6">
        <v>3000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63.7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3120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54">
        <f>C78+C79+C80+C81+C82+C83+C84+C85</f>
        <v>6120</v>
      </c>
    </row>
    <row r="89" spans="1:15" ht="18.75" x14ac:dyDescent="0.25">
      <c r="A89" s="1"/>
    </row>
    <row r="90" spans="1:15" ht="18.75" x14ac:dyDescent="0.25">
      <c r="A90" s="71" t="s">
        <v>109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</row>
    <row r="91" spans="1:15" ht="18.75" x14ac:dyDescent="0.25">
      <c r="A91" s="71" t="s">
        <v>57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</row>
    <row r="92" spans="1:15" ht="19.5" thickBot="1" x14ac:dyDescent="0.3">
      <c r="A92" s="18" t="s">
        <v>58</v>
      </c>
    </row>
    <row r="93" spans="1:15" ht="49.5" customHeight="1" thickBot="1" x14ac:dyDescent="0.3">
      <c r="A93" s="55" t="s">
        <v>105</v>
      </c>
      <c r="B93" s="55" t="s">
        <v>59</v>
      </c>
      <c r="C93" s="56" t="s">
        <v>60</v>
      </c>
      <c r="D93" s="56" t="s">
        <v>61</v>
      </c>
      <c r="E93" s="56" t="s">
        <v>62</v>
      </c>
      <c r="F93" s="56" t="s">
        <v>63</v>
      </c>
      <c r="G93" s="56" t="s">
        <v>64</v>
      </c>
      <c r="H93" s="56" t="s">
        <v>65</v>
      </c>
      <c r="I93" s="56" t="s">
        <v>66</v>
      </c>
      <c r="J93" s="56" t="s">
        <v>67</v>
      </c>
      <c r="K93" s="56" t="s">
        <v>68</v>
      </c>
      <c r="L93" s="56" t="s">
        <v>69</v>
      </c>
      <c r="M93" s="56" t="s">
        <v>70</v>
      </c>
      <c r="N93" s="56" t="s">
        <v>71</v>
      </c>
      <c r="O93" s="56" t="s">
        <v>35</v>
      </c>
    </row>
    <row r="94" spans="1:15" ht="16.5" thickBot="1" x14ac:dyDescent="0.3">
      <c r="A94" s="55" t="s">
        <v>10</v>
      </c>
      <c r="B94" s="57" t="s">
        <v>72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15" ht="16.5" thickBot="1" x14ac:dyDescent="0.3">
      <c r="A95" s="58" t="s">
        <v>15</v>
      </c>
      <c r="B95" s="59" t="s">
        <v>73</v>
      </c>
      <c r="C95" s="60">
        <v>0.5</v>
      </c>
      <c r="D95" s="60">
        <v>0.7</v>
      </c>
      <c r="E95" s="60">
        <v>0.8</v>
      </c>
      <c r="F95" s="60">
        <v>0.9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1"/>
    </row>
    <row r="96" spans="1:15" ht="16.5" thickBot="1" x14ac:dyDescent="0.3">
      <c r="A96" s="58" t="s">
        <v>19</v>
      </c>
      <c r="B96" s="59" t="s">
        <v>74</v>
      </c>
      <c r="C96" s="61">
        <f>$F72*C95</f>
        <v>39000</v>
      </c>
      <c r="D96" s="61">
        <f t="shared" ref="D96:N96" si="3">$F72*D95</f>
        <v>54600</v>
      </c>
      <c r="E96" s="61">
        <f>$F72*E95</f>
        <v>62400</v>
      </c>
      <c r="F96" s="61">
        <f t="shared" si="3"/>
        <v>70200</v>
      </c>
      <c r="G96" s="61">
        <f t="shared" si="3"/>
        <v>78000</v>
      </c>
      <c r="H96" s="61">
        <f t="shared" si="3"/>
        <v>78000</v>
      </c>
      <c r="I96" s="61">
        <f t="shared" si="3"/>
        <v>78000</v>
      </c>
      <c r="J96" s="61">
        <f t="shared" si="3"/>
        <v>78000</v>
      </c>
      <c r="K96" s="61">
        <f t="shared" si="3"/>
        <v>78000</v>
      </c>
      <c r="L96" s="61">
        <f t="shared" si="3"/>
        <v>78000</v>
      </c>
      <c r="M96" s="61">
        <f t="shared" si="3"/>
        <v>78000</v>
      </c>
      <c r="N96" s="61">
        <f t="shared" si="3"/>
        <v>78000</v>
      </c>
      <c r="O96" s="61">
        <f>SUM(C96:N96)</f>
        <v>850200</v>
      </c>
    </row>
    <row r="97" spans="1:15" ht="66.75" customHeight="1" thickBot="1" x14ac:dyDescent="0.3">
      <c r="A97" s="58" t="s">
        <v>23</v>
      </c>
      <c r="B97" s="59" t="s">
        <v>111</v>
      </c>
      <c r="C97" s="61">
        <f>SUM(C98:C101)</f>
        <v>3000</v>
      </c>
      <c r="D97" s="61">
        <f>SUM(D98:D101)</f>
        <v>3000</v>
      </c>
      <c r="E97" s="61">
        <f>SUM(E98:E101)</f>
        <v>3000</v>
      </c>
      <c r="F97" s="61">
        <f t="shared" ref="F97:N97" si="4">SUM(F98:F101)</f>
        <v>3000</v>
      </c>
      <c r="G97" s="61">
        <f t="shared" si="4"/>
        <v>3000</v>
      </c>
      <c r="H97" s="61">
        <f t="shared" si="4"/>
        <v>3000</v>
      </c>
      <c r="I97" s="61">
        <f t="shared" si="4"/>
        <v>3000</v>
      </c>
      <c r="J97" s="61">
        <f t="shared" si="4"/>
        <v>3000</v>
      </c>
      <c r="K97" s="61">
        <f t="shared" si="4"/>
        <v>3000</v>
      </c>
      <c r="L97" s="61">
        <f t="shared" si="4"/>
        <v>3000</v>
      </c>
      <c r="M97" s="61">
        <f t="shared" si="4"/>
        <v>3000</v>
      </c>
      <c r="N97" s="61">
        <f t="shared" si="4"/>
        <v>3000</v>
      </c>
      <c r="O97" s="61">
        <f>SUM(C97:N97)</f>
        <v>36000</v>
      </c>
    </row>
    <row r="98" spans="1:15" ht="16.5" thickBot="1" x14ac:dyDescent="0.3">
      <c r="A98" s="58" t="s">
        <v>25</v>
      </c>
      <c r="B98" s="59" t="s">
        <v>126</v>
      </c>
      <c r="C98" s="61">
        <f>C95*H72</f>
        <v>0</v>
      </c>
      <c r="D98" s="61">
        <f>D95*H72</f>
        <v>0</v>
      </c>
      <c r="E98" s="61">
        <f>E95*H72</f>
        <v>0</v>
      </c>
      <c r="F98" s="61">
        <f>F95*H72</f>
        <v>0</v>
      </c>
      <c r="G98" s="61">
        <f>G95*H72</f>
        <v>0</v>
      </c>
      <c r="H98" s="61">
        <f>H95*H72</f>
        <v>0</v>
      </c>
      <c r="I98" s="61">
        <f>I95*H72</f>
        <v>0</v>
      </c>
      <c r="J98" s="61">
        <f>J95*H72</f>
        <v>0</v>
      </c>
      <c r="K98" s="61">
        <f>K95*H72</f>
        <v>0</v>
      </c>
      <c r="L98" s="61">
        <f>L95*H72</f>
        <v>0</v>
      </c>
      <c r="M98" s="61">
        <f>M95*H72</f>
        <v>0</v>
      </c>
      <c r="N98" s="61">
        <f>N95*H72</f>
        <v>0</v>
      </c>
      <c r="O98" s="61">
        <f>SUM(C98:N98)</f>
        <v>0</v>
      </c>
    </row>
    <row r="99" spans="1:15" ht="16.5" thickBot="1" x14ac:dyDescent="0.3">
      <c r="A99" s="58" t="s">
        <v>26</v>
      </c>
      <c r="B99" s="59" t="s">
        <v>129</v>
      </c>
      <c r="C99" s="61">
        <f>SUM(C78:C84)</f>
        <v>3000</v>
      </c>
      <c r="D99" s="61">
        <f>SUM(C78:C84)</f>
        <v>3000</v>
      </c>
      <c r="E99" s="61">
        <f>SUM(C78:C84)</f>
        <v>3000</v>
      </c>
      <c r="F99" s="61">
        <f>SUM(C78:C84)</f>
        <v>3000</v>
      </c>
      <c r="G99" s="61">
        <f>SUM(C78:C84)</f>
        <v>3000</v>
      </c>
      <c r="H99" s="61">
        <f>SUM(C78:C84)</f>
        <v>3000</v>
      </c>
      <c r="I99" s="61">
        <f>SUM(C78:C84)</f>
        <v>3000</v>
      </c>
      <c r="J99" s="61">
        <f>SUM(C78:C84)</f>
        <v>3000</v>
      </c>
      <c r="K99" s="61">
        <f>SUM(C78:C84)</f>
        <v>3000</v>
      </c>
      <c r="L99" s="61">
        <f>SUM(C78:C84)</f>
        <v>3000</v>
      </c>
      <c r="M99" s="61">
        <f>SUM(C78:C84)</f>
        <v>3000</v>
      </c>
      <c r="N99" s="61">
        <f>SUM(C78:C84)</f>
        <v>3000</v>
      </c>
      <c r="O99" s="61">
        <f>SUM(C99:N99)</f>
        <v>36000</v>
      </c>
    </row>
    <row r="100" spans="1:15" ht="16.5" thickBot="1" x14ac:dyDescent="0.3">
      <c r="A100" s="58"/>
      <c r="B100" s="59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1:15" ht="16.5" thickBot="1" x14ac:dyDescent="0.3">
      <c r="A101" s="58" t="s">
        <v>14</v>
      </c>
      <c r="B101" s="59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>
        <f t="shared" ref="O101:O102" si="5">SUM(C101:N101)</f>
        <v>0</v>
      </c>
    </row>
    <row r="102" spans="1:15" ht="16.5" thickBot="1" x14ac:dyDescent="0.3">
      <c r="A102" s="58" t="s">
        <v>27</v>
      </c>
      <c r="B102" s="59" t="s">
        <v>75</v>
      </c>
      <c r="C102" s="61">
        <f>C96-C97</f>
        <v>36000</v>
      </c>
      <c r="D102" s="61">
        <f>D96-D97</f>
        <v>51600</v>
      </c>
      <c r="E102" s="61">
        <f t="shared" ref="E102:N102" si="6">E96-E97</f>
        <v>59400</v>
      </c>
      <c r="F102" s="61">
        <f>F96-F97</f>
        <v>67200</v>
      </c>
      <c r="G102" s="61">
        <f t="shared" si="6"/>
        <v>75000</v>
      </c>
      <c r="H102" s="61">
        <f t="shared" si="6"/>
        <v>75000</v>
      </c>
      <c r="I102" s="61">
        <f t="shared" si="6"/>
        <v>75000</v>
      </c>
      <c r="J102" s="61">
        <f t="shared" si="6"/>
        <v>75000</v>
      </c>
      <c r="K102" s="61">
        <f t="shared" si="6"/>
        <v>75000</v>
      </c>
      <c r="L102" s="61">
        <f t="shared" si="6"/>
        <v>75000</v>
      </c>
      <c r="M102" s="61">
        <f t="shared" si="6"/>
        <v>75000</v>
      </c>
      <c r="N102" s="61">
        <f t="shared" si="6"/>
        <v>75000</v>
      </c>
      <c r="O102" s="61">
        <f t="shared" si="5"/>
        <v>814200</v>
      </c>
    </row>
    <row r="103" spans="1:15" ht="16.5" thickBot="1" x14ac:dyDescent="0.3">
      <c r="A103" s="58" t="s">
        <v>31</v>
      </c>
      <c r="B103" s="59" t="s">
        <v>76</v>
      </c>
      <c r="C103" s="61">
        <f>SUM(C104:C105)</f>
        <v>1560</v>
      </c>
      <c r="D103" s="61">
        <f>SUM(D104:D105)</f>
        <v>2184</v>
      </c>
      <c r="E103" s="61">
        <f t="shared" ref="E103:N103" si="7">SUM(E104:E105)</f>
        <v>2496</v>
      </c>
      <c r="F103" s="61">
        <f t="shared" si="7"/>
        <v>2808</v>
      </c>
      <c r="G103" s="61">
        <f>SUM(G104:G105)</f>
        <v>3120</v>
      </c>
      <c r="H103" s="61">
        <f t="shared" si="7"/>
        <v>3120</v>
      </c>
      <c r="I103" s="61">
        <f t="shared" si="7"/>
        <v>3120</v>
      </c>
      <c r="J103" s="61">
        <f t="shared" si="7"/>
        <v>3120</v>
      </c>
      <c r="K103" s="61">
        <f t="shared" si="7"/>
        <v>3120</v>
      </c>
      <c r="L103" s="61">
        <f t="shared" si="7"/>
        <v>3120</v>
      </c>
      <c r="M103" s="61">
        <f t="shared" si="7"/>
        <v>3120</v>
      </c>
      <c r="N103" s="61">
        <f t="shared" si="7"/>
        <v>3120</v>
      </c>
      <c r="O103" s="61">
        <f>SUM(C103:N103)</f>
        <v>34008</v>
      </c>
    </row>
    <row r="104" spans="1:15" ht="33.75" thickBot="1" x14ac:dyDescent="0.3">
      <c r="A104" s="58"/>
      <c r="B104" s="62" t="s">
        <v>127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>
        <f t="shared" ref="O104:O106" si="8">SUM(C104:N104)</f>
        <v>0</v>
      </c>
    </row>
    <row r="105" spans="1:15" ht="33.75" thickBot="1" x14ac:dyDescent="0.3">
      <c r="A105" s="58"/>
      <c r="B105" s="62" t="s">
        <v>128</v>
      </c>
      <c r="C105" s="55">
        <f>C96*0.04</f>
        <v>1560</v>
      </c>
      <c r="D105" s="55">
        <f t="shared" ref="D105:N105" si="9">D96*0.04</f>
        <v>2184</v>
      </c>
      <c r="E105" s="55">
        <f t="shared" si="9"/>
        <v>2496</v>
      </c>
      <c r="F105" s="55">
        <f t="shared" si="9"/>
        <v>2808</v>
      </c>
      <c r="G105" s="55">
        <f t="shared" si="9"/>
        <v>3120</v>
      </c>
      <c r="H105" s="55">
        <f t="shared" si="9"/>
        <v>3120</v>
      </c>
      <c r="I105" s="55">
        <f t="shared" si="9"/>
        <v>3120</v>
      </c>
      <c r="J105" s="55">
        <f t="shared" si="9"/>
        <v>3120</v>
      </c>
      <c r="K105" s="55">
        <f t="shared" si="9"/>
        <v>3120</v>
      </c>
      <c r="L105" s="55">
        <f t="shared" si="9"/>
        <v>3120</v>
      </c>
      <c r="M105" s="55">
        <f t="shared" si="9"/>
        <v>3120</v>
      </c>
      <c r="N105" s="55">
        <f t="shared" si="9"/>
        <v>3120</v>
      </c>
      <c r="O105" s="55">
        <f t="shared" si="8"/>
        <v>34008</v>
      </c>
    </row>
    <row r="106" spans="1:15" ht="16.5" thickBot="1" x14ac:dyDescent="0.3">
      <c r="A106" s="58" t="s">
        <v>53</v>
      </c>
      <c r="B106" s="57" t="s">
        <v>77</v>
      </c>
      <c r="C106" s="55">
        <f>C102-C103</f>
        <v>34440</v>
      </c>
      <c r="D106" s="55">
        <f t="shared" ref="D106:N106" si="10">D102-D103</f>
        <v>49416</v>
      </c>
      <c r="E106" s="55">
        <f>E102-E103</f>
        <v>56904</v>
      </c>
      <c r="F106" s="55">
        <f t="shared" si="10"/>
        <v>64392</v>
      </c>
      <c r="G106" s="55">
        <f t="shared" si="10"/>
        <v>71880</v>
      </c>
      <c r="H106" s="55">
        <f t="shared" si="10"/>
        <v>71880</v>
      </c>
      <c r="I106" s="55">
        <f t="shared" si="10"/>
        <v>71880</v>
      </c>
      <c r="J106" s="55">
        <f t="shared" si="10"/>
        <v>71880</v>
      </c>
      <c r="K106" s="55">
        <f t="shared" si="10"/>
        <v>71880</v>
      </c>
      <c r="L106" s="55">
        <f t="shared" si="10"/>
        <v>71880</v>
      </c>
      <c r="M106" s="55">
        <f t="shared" si="10"/>
        <v>71880</v>
      </c>
      <c r="N106" s="55">
        <f t="shared" si="10"/>
        <v>71880</v>
      </c>
      <c r="O106" s="55">
        <f t="shared" si="8"/>
        <v>780192</v>
      </c>
    </row>
    <row r="107" spans="1:15" ht="16.5" thickBot="1" x14ac:dyDescent="0.3">
      <c r="A107" s="68" t="s">
        <v>55</v>
      </c>
      <c r="B107" s="57" t="s">
        <v>78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7">
        <f>D117/D113</f>
        <v>0.91765702187720533</v>
      </c>
    </row>
    <row r="108" spans="1:15" ht="16.5" thickBot="1" x14ac:dyDescent="0.3">
      <c r="A108" s="69"/>
      <c r="B108" s="63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7"/>
    </row>
    <row r="109" spans="1:15" ht="18.75" x14ac:dyDescent="0.25">
      <c r="A109" s="19"/>
    </row>
    <row r="110" spans="1:15" ht="18.75" x14ac:dyDescent="0.25">
      <c r="A110" s="71" t="s">
        <v>79</v>
      </c>
      <c r="B110" s="71"/>
      <c r="C110" s="71"/>
      <c r="D110" s="71"/>
      <c r="E110" s="7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70" t="s">
        <v>80</v>
      </c>
      <c r="B111" s="70"/>
      <c r="C111" s="70"/>
      <c r="D111" s="70"/>
      <c r="E111" s="70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16.5" thickBot="1" x14ac:dyDescent="0.3">
      <c r="A113" s="8" t="s">
        <v>10</v>
      </c>
      <c r="B113" s="12" t="s">
        <v>83</v>
      </c>
      <c r="C113" s="16" t="s">
        <v>84</v>
      </c>
      <c r="D113" s="64">
        <f>E113/12</f>
        <v>70850</v>
      </c>
      <c r="E113" s="61">
        <f>O96</f>
        <v>850200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64">
        <f>E114/12</f>
        <v>5834</v>
      </c>
      <c r="E114" s="61">
        <f>E115+E116</f>
        <v>70008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64">
        <f>E115/12</f>
        <v>3000</v>
      </c>
      <c r="E115" s="61">
        <f>O97</f>
        <v>36000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64">
        <f t="shared" ref="D116:D117" si="11">E116/12</f>
        <v>2834</v>
      </c>
      <c r="E116" s="61">
        <f>O103</f>
        <v>34008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64">
        <f t="shared" si="11"/>
        <v>65016</v>
      </c>
      <c r="E117" s="61">
        <f>E113-E115-E116</f>
        <v>780192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64" t="s">
        <v>130</v>
      </c>
      <c r="E118" s="64">
        <f>350000/E117*12</f>
        <v>5.3832902670111968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61" t="s">
        <v>130</v>
      </c>
      <c r="E119" s="65">
        <f>D117/D113</f>
        <v>0.91765702187720533</v>
      </c>
    </row>
    <row r="120" spans="1:15" ht="19.5" thickBot="1" x14ac:dyDescent="0.3">
      <c r="A120" s="1"/>
    </row>
    <row r="121" spans="1:15" ht="18.75" x14ac:dyDescent="0.25">
      <c r="A121" s="71" t="s">
        <v>158</v>
      </c>
      <c r="B121" s="71"/>
      <c r="C121" s="71"/>
      <c r="D121" s="71"/>
      <c r="E121" s="7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70" t="s">
        <v>92</v>
      </c>
      <c r="B122" s="70"/>
      <c r="C122" s="70"/>
      <c r="D122" s="70"/>
    </row>
    <row r="123" spans="1:15" ht="62.25" customHeight="1" x14ac:dyDescent="0.25">
      <c r="A123" s="2" t="s">
        <v>2</v>
      </c>
      <c r="B123" s="73" t="s">
        <v>93</v>
      </c>
      <c r="C123" s="4" t="s">
        <v>8</v>
      </c>
      <c r="D123" s="73" t="s">
        <v>95</v>
      </c>
    </row>
    <row r="124" spans="1:15" ht="16.5" thickBot="1" x14ac:dyDescent="0.3">
      <c r="A124" s="3" t="s">
        <v>3</v>
      </c>
      <c r="B124" s="74"/>
      <c r="C124" s="6" t="s">
        <v>94</v>
      </c>
      <c r="D124" s="74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16.5" thickBot="1" x14ac:dyDescent="0.3">
      <c r="A126" s="3">
        <v>2</v>
      </c>
      <c r="B126" s="14" t="s">
        <v>97</v>
      </c>
      <c r="C126" s="6"/>
      <c r="D126" s="6"/>
    </row>
    <row r="127" spans="1:15" ht="32.25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54">
        <f>SUM(C125:C127)</f>
        <v>350000</v>
      </c>
      <c r="D128" s="54">
        <f>SUM(D125:D127)</f>
        <v>100</v>
      </c>
    </row>
    <row r="129" spans="1:7" ht="18.75" x14ac:dyDescent="0.25">
      <c r="A129" s="20"/>
    </row>
    <row r="130" spans="1:7" ht="18.75" x14ac:dyDescent="0.25">
      <c r="A130" s="71" t="s">
        <v>114</v>
      </c>
      <c r="B130" s="71"/>
      <c r="C130" s="71"/>
      <c r="D130" s="71"/>
    </row>
    <row r="131" spans="1:7" ht="19.5" thickBot="1" x14ac:dyDescent="0.3">
      <c r="A131" s="72" t="s">
        <v>99</v>
      </c>
      <c r="B131" s="72"/>
      <c r="C131" s="72"/>
    </row>
    <row r="132" spans="1:7" ht="78" customHeight="1" x14ac:dyDescent="0.25">
      <c r="A132" s="41" t="s">
        <v>113</v>
      </c>
      <c r="B132" s="42" t="s">
        <v>100</v>
      </c>
      <c r="C132" s="43" t="s">
        <v>101</v>
      </c>
    </row>
    <row r="133" spans="1:7" ht="82.5" customHeight="1" x14ac:dyDescent="0.25">
      <c r="A133" s="44" t="s">
        <v>10</v>
      </c>
      <c r="B133" s="39" t="s">
        <v>152</v>
      </c>
      <c r="C133" s="45" t="s">
        <v>155</v>
      </c>
      <c r="D133" s="40"/>
      <c r="E133" s="40"/>
      <c r="F133" s="40"/>
      <c r="G133" s="40"/>
    </row>
    <row r="134" spans="1:7" ht="84.75" customHeight="1" x14ac:dyDescent="0.25">
      <c r="A134" s="44" t="s">
        <v>15</v>
      </c>
      <c r="B134" s="39" t="s">
        <v>153</v>
      </c>
      <c r="C134" s="45" t="s">
        <v>156</v>
      </c>
      <c r="D134" s="40"/>
      <c r="E134" s="40"/>
      <c r="F134" s="40"/>
      <c r="G134" s="40"/>
    </row>
    <row r="135" spans="1:7" ht="106.5" customHeight="1" x14ac:dyDescent="0.25">
      <c r="A135" s="44" t="s">
        <v>19</v>
      </c>
      <c r="B135" s="39" t="s">
        <v>154</v>
      </c>
      <c r="C135" s="45" t="s">
        <v>157</v>
      </c>
      <c r="D135" s="40"/>
      <c r="E135" s="40"/>
      <c r="F135" s="40"/>
      <c r="G135" s="40"/>
    </row>
    <row r="136" spans="1:7" ht="16.5" thickBot="1" x14ac:dyDescent="0.3">
      <c r="A136" s="46" t="s">
        <v>14</v>
      </c>
      <c r="B136" s="47"/>
      <c r="C136" s="48"/>
    </row>
    <row r="137" spans="1:7" ht="18.75" x14ac:dyDescent="0.25">
      <c r="A137" s="1"/>
    </row>
  </sheetData>
  <mergeCells count="72"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1:O91"/>
    <mergeCell ref="A90:O90"/>
    <mergeCell ref="A74:C74"/>
    <mergeCell ref="A64:H64"/>
    <mergeCell ref="H66:H67"/>
    <mergeCell ref="D66:D67"/>
    <mergeCell ref="E66:E67"/>
    <mergeCell ref="F66:F67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2026-02-10T09:28:08Z</dcterms:modified>
</cp:coreProperties>
</file>