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"/>
    </mc:Choice>
  </mc:AlternateContent>
  <xr:revisionPtr revIDLastSave="0" documentId="8_{7BA353B4-A818-47A6-A7DB-204C63767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E114" i="1"/>
  <c r="O107" i="1"/>
  <c r="E117" i="1"/>
  <c r="F50" i="1"/>
  <c r="N99" i="1"/>
  <c r="M99" i="1"/>
  <c r="L99" i="1"/>
  <c r="K99" i="1"/>
  <c r="J99" i="1"/>
  <c r="I99" i="1"/>
  <c r="H99" i="1"/>
  <c r="G99" i="1"/>
  <c r="F99" i="1"/>
  <c r="D99" i="1"/>
  <c r="E99" i="1"/>
  <c r="C99" i="1"/>
  <c r="D128" i="1"/>
  <c r="C128" i="1"/>
  <c r="O104" i="1"/>
  <c r="O99" i="1" l="1"/>
  <c r="O101" i="1" l="1"/>
  <c r="C88" i="1"/>
  <c r="F68" i="1"/>
  <c r="H69" i="1"/>
  <c r="H70" i="1"/>
  <c r="H71" i="1"/>
  <c r="F69" i="1"/>
  <c r="F70" i="1"/>
  <c r="F71" i="1"/>
  <c r="H68" i="1"/>
  <c r="F49" i="1"/>
  <c r="F46" i="1"/>
  <c r="F45" i="1" s="1"/>
  <c r="F34" i="1"/>
  <c r="F35" i="1"/>
  <c r="F36" i="1"/>
  <c r="F38" i="1"/>
  <c r="F37" i="1" s="1"/>
  <c r="F39" i="1"/>
  <c r="F40" i="1"/>
  <c r="F41" i="1"/>
  <c r="F42" i="1"/>
  <c r="F43" i="1"/>
  <c r="F44" i="1"/>
  <c r="F30" i="1"/>
  <c r="F31" i="1"/>
  <c r="F32" i="1"/>
  <c r="H72" i="1" l="1"/>
  <c r="C98" i="1" s="1"/>
  <c r="C97" i="1" s="1"/>
  <c r="F33" i="1"/>
  <c r="F29" i="1"/>
  <c r="J98" i="1"/>
  <c r="J97" i="1" s="1"/>
  <c r="F98" i="1"/>
  <c r="F97" i="1" s="1"/>
  <c r="E98" i="1"/>
  <c r="E97" i="1" s="1"/>
  <c r="G98" i="1"/>
  <c r="G97" i="1" s="1"/>
  <c r="D98" i="1"/>
  <c r="D97" i="1" s="1"/>
  <c r="K98" i="1"/>
  <c r="K97" i="1" s="1"/>
  <c r="F72" i="1"/>
  <c r="E96" i="1" s="1"/>
  <c r="F96" i="1" l="1"/>
  <c r="F105" i="1" s="1"/>
  <c r="F103" i="1" s="1"/>
  <c r="M96" i="1"/>
  <c r="M105" i="1" s="1"/>
  <c r="M103" i="1" s="1"/>
  <c r="C96" i="1"/>
  <c r="H98" i="1"/>
  <c r="H97" i="1" s="1"/>
  <c r="I98" i="1"/>
  <c r="I97" i="1" s="1"/>
  <c r="N98" i="1"/>
  <c r="N97" i="1" s="1"/>
  <c r="L98" i="1"/>
  <c r="L97" i="1" s="1"/>
  <c r="L102" i="1" s="1"/>
  <c r="L106" i="1" s="1"/>
  <c r="M98" i="1"/>
  <c r="M97" i="1" s="1"/>
  <c r="K96" i="1"/>
  <c r="K105" i="1" s="1"/>
  <c r="K103" i="1" s="1"/>
  <c r="G96" i="1"/>
  <c r="G105" i="1" s="1"/>
  <c r="G103" i="1" s="1"/>
  <c r="L96" i="1"/>
  <c r="L105" i="1" s="1"/>
  <c r="L103" i="1" s="1"/>
  <c r="N96" i="1"/>
  <c r="I96" i="1"/>
  <c r="H96" i="1"/>
  <c r="H105" i="1" s="1"/>
  <c r="H103" i="1" s="1"/>
  <c r="J96" i="1"/>
  <c r="J105" i="1" s="1"/>
  <c r="J103" i="1" s="1"/>
  <c r="D96" i="1"/>
  <c r="D102" i="1" s="1"/>
  <c r="F53" i="1"/>
  <c r="C102" i="1"/>
  <c r="D105" i="1"/>
  <c r="D103" i="1" s="1"/>
  <c r="E105" i="1"/>
  <c r="E103" i="1" s="1"/>
  <c r="E102" i="1"/>
  <c r="C105" i="1"/>
  <c r="N102" i="1" l="1"/>
  <c r="O97" i="1"/>
  <c r="E115" i="1" s="1"/>
  <c r="D115" i="1" s="1"/>
  <c r="F102" i="1"/>
  <c r="F106" i="1" s="1"/>
  <c r="M102" i="1"/>
  <c r="M106" i="1" s="1"/>
  <c r="G102" i="1"/>
  <c r="G106" i="1" s="1"/>
  <c r="K102" i="1"/>
  <c r="K106" i="1" s="1"/>
  <c r="O98" i="1"/>
  <c r="N105" i="1"/>
  <c r="N103" i="1" s="1"/>
  <c r="J102" i="1"/>
  <c r="J106" i="1" s="1"/>
  <c r="I105" i="1"/>
  <c r="I103" i="1" s="1"/>
  <c r="I102" i="1"/>
  <c r="I106" i="1" s="1"/>
  <c r="O96" i="1"/>
  <c r="E113" i="1" s="1"/>
  <c r="D113" i="1" s="1"/>
  <c r="H102" i="1"/>
  <c r="H106" i="1" s="1"/>
  <c r="E106" i="1"/>
  <c r="C103" i="1"/>
  <c r="C106" i="1" s="1"/>
  <c r="D106" i="1"/>
  <c r="N106" i="1" l="1"/>
  <c r="O105" i="1"/>
  <c r="O102" i="1"/>
  <c r="O103" i="1"/>
  <c r="E116" i="1" s="1"/>
  <c r="D116" i="1" s="1"/>
  <c r="O106" i="1"/>
  <c r="D117" i="1" l="1"/>
  <c r="E119" i="1" s="1"/>
  <c r="D114" i="1" l="1"/>
</calcChain>
</file>

<file path=xl/sharedStrings.xml><?xml version="1.0" encoding="utf-8"?>
<sst xmlns="http://schemas.openxmlformats.org/spreadsheetml/2006/main" count="223" uniqueCount="162">
  <si>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</si>
  <si>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</si>
  <si>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</si>
  <si>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</si>
  <si>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</si>
  <si>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</si>
  <si>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</si>
  <si>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</si>
  <si>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</si>
  <si>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</si>
  <si>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</si>
  <si>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</si>
  <si>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</si>
  <si>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</si>
  <si>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</si>
  <si>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</si>
  <si>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</si>
  <si>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</si>
  <si>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</si>
  <si>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</si>
  <si>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</si>
  <si>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</si>
  <si>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</si>
  <si>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</si>
  <si>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</si>
  <si>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</si>
  <si>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</si>
  <si>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</si>
  <si>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</si>
  <si>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</si>
  <si>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</si>
  <si>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</si>
  <si>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</si>
  <si>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</si>
  <si>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</si>
  <si>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</si>
  <si>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</si>
  <si>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</si>
  <si>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</si>
  <si>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</si>
  <si>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</si>
  <si>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</si>
  <si>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</si>
  <si>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</si>
  <si>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</si>
  <si>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</si>
  <si>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</si>
  <si>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</si>
  <si>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</si>
  <si>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</si>
  <si>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</si>
  <si>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</si>
  <si>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</si>
  <si>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</si>
  <si>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</si>
  <si>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</si>
  <si>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</si>
  <si>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</si>
  <si>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</si>
  <si>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</si>
  <si>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</si>
  <si>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</si>
  <si>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</si>
  <si>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</si>
  <si>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</si>
  <si>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</si>
  <si>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</si>
  <si>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</si>
  <si>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</si>
  <si>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</si>
  <si>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</si>
  <si>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</si>
  <si>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</si>
  <si>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</si>
  <si>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</si>
  <si>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</si>
  <si>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</si>
  <si>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</si>
  <si>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</si>
  <si>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</si>
  <si>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</si>
  <si>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</si>
  <si>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</si>
  <si>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</si>
  <si>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</si>
  <si>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</si>
  <si>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</si>
  <si>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</si>
  <si>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</si>
  <si>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</si>
  <si>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</si>
  <si>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</si>
  <si>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</si>
  <si>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</si>
  <si>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</si>
  <si>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</si>
  <si>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</si>
  <si>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</si>
  <si>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</si>
  <si>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</si>
  <si>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</si>
  <si>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</si>
  <si>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</si>
  <si>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</si>
  <si>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</si>
  <si>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</si>
  <si>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</si>
  <si>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</si>
  <si>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</si>
  <si>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</si>
  <si>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</si>
  <si>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</si>
  <si>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</si>
  <si>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</si>
  <si>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</si>
  <si>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</si>
  <si>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</si>
  <si>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</si>
  <si>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</si>
  <si>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</si>
  <si>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</si>
  <si>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</si>
  <si>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2.2.Цели и задачи проекта</t>
  </si>
  <si>
    <t>2.7.Имеющееся оборудование/товары/сырье/имущество для бизнеса</t>
  </si>
  <si>
    <t>2.9.Опыт и достижения в планируемой деятельности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</si>
  <si>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</si>
  <si>
    <t xml:space="preserve">3.2. Местоположение целевой аудитории (субъект РФ, населенный пункт) 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</si>
  <si>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</si>
  <si>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</si>
  <si>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</si>
  <si>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</si>
  <si>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</si>
  <si>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</si>
  <si>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</si>
  <si>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</si>
  <si>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</si>
  <si>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</si>
  <si>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Бычки</t>
  </si>
  <si>
    <t>Зернодробилка</t>
  </si>
  <si>
    <t>Сено</t>
  </si>
  <si>
    <t>2.3.</t>
  </si>
  <si>
    <t>Зерносмесь</t>
  </si>
  <si>
    <t>Мясо</t>
  </si>
  <si>
    <t>кг.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</si>
  <si>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</si>
  <si>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 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</si>
  <si>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1. Выращивание здоровых и качественных быков для реализации в живом весе.
2. Обеспечение рынка свежим и высококачественным мясом.
3. Развитие и расширение бизнеса в сфере животноводства.
- Способ достижения цели: приобретение оборудования, поголовья КРС.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</si>
  <si>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Подготовительный этап (месяцев)</t>
    </r>
    <r>
      <rPr>
        <sz val="14"/>
        <color theme="1"/>
        <rFont val="Times New Roman"/>
        <family val="1"/>
        <charset val="204"/>
      </rPr>
      <t xml:space="preserve"> 1</t>
    </r>
  </si>
  <si>
    <t>Физические лица, юридические лица ( договор купли продажи)</t>
  </si>
  <si>
    <t>Яндекс Маркет</t>
  </si>
  <si>
    <t>Заболевание животных, эпидемия</t>
  </si>
  <si>
    <t>Регулярные ветеринарные обследования животных, соблюдение санитарных норм и профилактических мер.</t>
  </si>
  <si>
    <t xml:space="preserve">Падение спроса </t>
  </si>
  <si>
    <t>Отслеживание новых тенденций рынка данных услуг, расширения спектра предлагаемых услуг</t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</si>
  <si>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планируется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</si>
  <si>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</si>
  <si>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8</t>
    </r>
    <r>
      <rPr>
        <sz val="14"/>
        <color theme="1"/>
        <rFont val="Times New Roman"/>
        <family val="1"/>
        <charset val="204"/>
      </rPr>
      <t xml:space="preserve"> месяцев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</si>
  <si>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Проект находится на стадии разработки, осуществляется мониторинг стоимости необходимого оборудования, прорабатывается вопрос рекламы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</si>
  <si>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14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</si>
  <si>
    <r>
      <t>2.6.Адрес места ведения бизнеса, площадь, стоимость аренды (периодичность уплаты) или право собственности</t>
    </r>
    <r>
      <rPr>
        <sz val="14"/>
        <color theme="1"/>
        <rFont val="Times New Roman"/>
        <family val="1"/>
        <charset val="204"/>
      </rPr>
      <t xml:space="preserve"> Участок в собственности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</si>
  <si>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Животноводство КРС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</si>
  <si>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  <r>
      <rPr>
        <b/>
        <sz val="14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</si>
</sst>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3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topLeftCell="A10" zoomScale="115" zoomScaleNormal="115" workbookViewId="0">
      <selection activeCell="A16" sqref="A16:G16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31.140625" customWidth="1"/>
    <col min="6" max="6" width="14.28515625" customWidth="1"/>
    <col min="7" max="7" width="15.7109375" customWidth="1"/>
    <col min="8" max="8" width="13.7109375" customWidth="1"/>
    <col min="10" max="10" width="11.140625" customWidth="1"/>
    <col min="15" max="15" width="14" customWidth="1"/>
  </cols>
  <sheetData>
    <row r="1" spans="1:7" ht="18.75" x14ac:dyDescent="0.25">
      <c r="A1" s="58" t="s">
        <v>0</v>
      </c>
      <c r="B1" s="58"/>
      <c r="C1" s="58"/>
      <c r="D1" s="58"/>
      <c r="E1" s="58"/>
      <c r="F1" s="58"/>
      <c r="G1" s="58"/>
    </row>
    <row r="2" spans="1:7" ht="18.75" x14ac:dyDescent="0.3">
      <c r="A2" s="50" t="s">
        <v>102</v>
      </c>
      <c r="B2" s="50"/>
      <c r="C2" s="50"/>
      <c r="D2" s="50"/>
      <c r="E2" s="50"/>
      <c r="F2" s="50"/>
      <c r="G2" s="50"/>
    </row>
    <row r="3" spans="1:7" ht="19.5" customHeight="1" x14ac:dyDescent="0.3">
      <c r="A3" s="57" t="s">
        <v>144</v>
      </c>
      <c r="B3" s="57"/>
      <c r="C3" s="57"/>
      <c r="D3" s="57"/>
      <c r="E3" s="57"/>
      <c r="F3" s="57"/>
      <c r="G3" s="57"/>
    </row>
    <row r="4" spans="1:7" ht="18.75" x14ac:dyDescent="0.3">
      <c r="A4" s="57" t="s">
        <v>115</v>
      </c>
      <c r="B4" s="57"/>
      <c r="C4" s="57"/>
      <c r="D4" s="57"/>
      <c r="E4" s="57"/>
      <c r="F4" s="57"/>
      <c r="G4" s="57"/>
    </row>
    <row r="5" spans="1:7" ht="21" customHeight="1" x14ac:dyDescent="0.3">
      <c r="A5" s="57" t="s">
        <v>145</v>
      </c>
      <c r="B5" s="57"/>
      <c r="C5" s="57"/>
      <c r="D5" s="57"/>
      <c r="E5" s="57"/>
      <c r="F5" s="57"/>
      <c r="G5" s="57"/>
    </row>
    <row r="6" spans="1:7" s="22" customFormat="1" ht="18.75" x14ac:dyDescent="0.3">
      <c r="A6" s="57" t="s">
        <v>116</v>
      </c>
      <c r="B6" s="57"/>
      <c r="C6" s="57"/>
      <c r="D6" s="57"/>
      <c r="E6" s="57"/>
      <c r="F6" s="57"/>
      <c r="G6" s="57"/>
    </row>
    <row r="7" spans="1:7" ht="22.5" customHeight="1" x14ac:dyDescent="0.3">
      <c r="A7" s="57" t="s">
        <v>117</v>
      </c>
      <c r="B7" s="57"/>
      <c r="C7" s="57"/>
      <c r="D7" s="57"/>
      <c r="E7" s="57"/>
      <c r="F7" s="57"/>
      <c r="G7" s="57"/>
    </row>
    <row r="8" spans="1:7" ht="42.75" customHeight="1" x14ac:dyDescent="0.3">
      <c r="A8" s="57" t="s">
        <v>118</v>
      </c>
      <c r="B8" s="57"/>
      <c r="C8" s="57"/>
      <c r="D8" s="57"/>
      <c r="E8" s="57"/>
      <c r="F8" s="57"/>
      <c r="G8" s="57"/>
    </row>
    <row r="9" spans="1:7" ht="41.25" customHeight="1" x14ac:dyDescent="0.3">
      <c r="A9" s="57" t="s">
        <v>119</v>
      </c>
      <c r="B9" s="57"/>
      <c r="C9" s="57"/>
      <c r="D9" s="57"/>
      <c r="E9" s="57"/>
      <c r="F9" s="57"/>
      <c r="G9" s="57"/>
    </row>
    <row r="10" spans="1:7" ht="26.25" customHeight="1" x14ac:dyDescent="0.3">
      <c r="A10" s="50" t="s">
        <v>120</v>
      </c>
      <c r="B10" s="57"/>
      <c r="C10" s="57"/>
      <c r="D10" s="57"/>
      <c r="E10" s="57"/>
      <c r="F10" s="57"/>
      <c r="G10" s="57"/>
    </row>
    <row r="11" spans="1:7" ht="25.5" customHeight="1" x14ac:dyDescent="0.3">
      <c r="A11" s="50" t="s">
        <v>121</v>
      </c>
      <c r="B11" s="57"/>
      <c r="C11" s="57"/>
      <c r="D11" s="57"/>
      <c r="E11" s="57"/>
      <c r="F11" s="57"/>
      <c r="G11" s="57"/>
    </row>
    <row r="12" spans="1:7" ht="18.75" x14ac:dyDescent="0.3">
      <c r="A12" s="50" t="s">
        <v>103</v>
      </c>
      <c r="B12" s="50"/>
      <c r="C12" s="50"/>
      <c r="D12" s="50"/>
      <c r="E12" s="50"/>
      <c r="F12" s="50"/>
      <c r="G12" s="50"/>
    </row>
    <row r="13" spans="1:7" ht="21" customHeight="1" x14ac:dyDescent="0.3">
      <c r="A13" s="50" t="s">
        <v>160</v>
      </c>
      <c r="B13" s="57"/>
      <c r="C13" s="57"/>
      <c r="D13" s="57"/>
      <c r="E13" s="57"/>
      <c r="F13" s="57"/>
      <c r="G13" s="57"/>
    </row>
    <row r="14" spans="1:7" ht="25.5" customHeight="1" x14ac:dyDescent="0.3">
      <c r="A14" s="50" t="s">
        <v>122</v>
      </c>
      <c r="B14" s="50"/>
      <c r="C14" s="50"/>
      <c r="D14" s="50"/>
      <c r="E14" s="50"/>
      <c r="F14" s="50"/>
      <c r="G14" s="50"/>
    </row>
    <row r="15" spans="1:7" ht="98.25" customHeight="1" x14ac:dyDescent="0.3">
      <c r="A15" s="50" t="s">
        <v>146</v>
      </c>
      <c r="B15" s="57"/>
      <c r="C15" s="57"/>
      <c r="D15" s="57"/>
      <c r="E15" s="57"/>
      <c r="F15" s="57"/>
      <c r="G15" s="57"/>
    </row>
    <row r="16" spans="1:7" ht="52.5" customHeight="1" x14ac:dyDescent="0.3">
      <c r="A16" s="50" t="s">
        <v>161</v>
      </c>
      <c r="B16" s="50"/>
      <c r="C16" s="50"/>
      <c r="D16" s="50"/>
      <c r="E16" s="50"/>
      <c r="F16" s="50"/>
      <c r="G16" s="50"/>
    </row>
    <row r="17" spans="1:7" ht="42.75" customHeight="1" x14ac:dyDescent="0.3">
      <c r="A17" s="50" t="s">
        <v>158</v>
      </c>
      <c r="B17" s="50"/>
      <c r="C17" s="50"/>
      <c r="D17" s="50"/>
      <c r="E17" s="50"/>
      <c r="F17" s="50"/>
      <c r="G17" s="50"/>
    </row>
    <row r="18" spans="1:7" ht="41.25" customHeight="1" x14ac:dyDescent="0.3">
      <c r="A18" s="50" t="s">
        <v>159</v>
      </c>
      <c r="B18" s="50"/>
      <c r="C18" s="50"/>
      <c r="D18" s="50"/>
      <c r="E18" s="50"/>
      <c r="F18" s="50"/>
      <c r="G18" s="50"/>
    </row>
    <row r="19" spans="1:7" ht="24.75" customHeight="1" x14ac:dyDescent="0.3">
      <c r="A19" s="50" t="s">
        <v>123</v>
      </c>
      <c r="B19" s="50"/>
      <c r="C19" s="50"/>
      <c r="D19" s="50"/>
      <c r="E19" s="50"/>
      <c r="F19" s="50"/>
      <c r="G19" s="50"/>
    </row>
    <row r="20" spans="1:7" ht="42.75" customHeight="1" x14ac:dyDescent="0.3">
      <c r="A20" s="50" t="s">
        <v>154</v>
      </c>
      <c r="B20" s="57"/>
      <c r="C20" s="57"/>
      <c r="D20" s="57"/>
      <c r="E20" s="57"/>
      <c r="F20" s="57"/>
      <c r="G20" s="57"/>
    </row>
    <row r="21" spans="1:7" ht="24" customHeight="1" x14ac:dyDescent="0.3">
      <c r="A21" s="50" t="s">
        <v>124</v>
      </c>
      <c r="B21" s="57"/>
      <c r="C21" s="57"/>
      <c r="D21" s="57"/>
      <c r="E21" s="57"/>
      <c r="F21" s="57"/>
      <c r="G21" s="57"/>
    </row>
    <row r="22" spans="1:7" ht="65.25" customHeight="1" x14ac:dyDescent="0.3">
      <c r="A22" s="50" t="s">
        <v>157</v>
      </c>
      <c r="B22" s="57"/>
      <c r="C22" s="57"/>
      <c r="D22" s="57"/>
      <c r="E22" s="57"/>
      <c r="F22" s="57"/>
      <c r="G22" s="57"/>
    </row>
    <row r="23" spans="1:7" ht="18.75" x14ac:dyDescent="0.3">
      <c r="A23" s="50" t="s">
        <v>136</v>
      </c>
      <c r="B23" s="57"/>
      <c r="C23" s="57"/>
      <c r="D23" s="57"/>
      <c r="E23" s="57"/>
      <c r="F23" s="57"/>
      <c r="G23" s="57"/>
    </row>
    <row r="24" spans="1:7" ht="21.75" customHeight="1" x14ac:dyDescent="0.3">
      <c r="A24" s="50" t="s">
        <v>147</v>
      </c>
      <c r="B24" s="57"/>
      <c r="C24" s="57"/>
      <c r="D24" s="57"/>
      <c r="E24" s="57"/>
      <c r="F24" s="57"/>
      <c r="G24" s="57"/>
    </row>
    <row r="25" spans="1:7" ht="19.5" customHeight="1" x14ac:dyDescent="0.3">
      <c r="A25" s="50" t="s">
        <v>156</v>
      </c>
      <c r="B25" s="57"/>
      <c r="C25" s="57"/>
      <c r="D25" s="57"/>
      <c r="E25" s="57"/>
      <c r="F25" s="57"/>
      <c r="G25" s="57"/>
    </row>
    <row r="26" spans="1:7" ht="42" customHeight="1" x14ac:dyDescent="0.3">
      <c r="A26" s="50" t="s">
        <v>104</v>
      </c>
      <c r="B26" s="50"/>
      <c r="C26" s="50"/>
      <c r="D26" s="50"/>
      <c r="E26" s="50"/>
      <c r="F26" s="50"/>
      <c r="G26" s="50"/>
    </row>
    <row r="27" spans="1:7" ht="19.5" thickBot="1" x14ac:dyDescent="0.3">
      <c r="A27" s="49" t="s">
        <v>1</v>
      </c>
      <c r="B27" s="49"/>
      <c r="C27" s="49"/>
      <c r="D27" s="49"/>
      <c r="E27" s="49"/>
      <c r="F27" s="49"/>
      <c r="G27" s="49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0"/>
      <c r="E29" s="30"/>
      <c r="F29" s="31">
        <f>SUM(F30:F32)</f>
        <v>280000</v>
      </c>
      <c r="G29" s="30"/>
    </row>
    <row r="30" spans="1:7" ht="90.75" thickBot="1" x14ac:dyDescent="0.3">
      <c r="A30" s="17" t="s">
        <v>12</v>
      </c>
      <c r="B30" s="9" t="s">
        <v>137</v>
      </c>
      <c r="C30" s="7"/>
      <c r="D30" s="11">
        <v>8</v>
      </c>
      <c r="E30" s="11">
        <v>35000</v>
      </c>
      <c r="F30" s="31">
        <f t="shared" ref="F30:F44" si="0">D30*E30</f>
        <v>280000</v>
      </c>
      <c r="G30" s="45" t="s">
        <v>148</v>
      </c>
    </row>
    <row r="31" spans="1:7" ht="16.5" thickBot="1" x14ac:dyDescent="0.3">
      <c r="A31" s="17" t="s">
        <v>13</v>
      </c>
      <c r="B31" s="9"/>
      <c r="C31" s="7"/>
      <c r="D31" s="11"/>
      <c r="E31" s="11"/>
      <c r="F31" s="31">
        <f t="shared" si="0"/>
        <v>0</v>
      </c>
      <c r="G31" s="11"/>
    </row>
    <row r="32" spans="1:7" ht="16.5" thickBot="1" x14ac:dyDescent="0.3">
      <c r="A32" s="17" t="s">
        <v>14</v>
      </c>
      <c r="B32" s="9"/>
      <c r="C32" s="7"/>
      <c r="D32" s="11"/>
      <c r="E32" s="11"/>
      <c r="F32" s="31">
        <f t="shared" si="0"/>
        <v>0</v>
      </c>
      <c r="G32" s="11"/>
    </row>
    <row r="33" spans="1:7" ht="48" thickBot="1" x14ac:dyDescent="0.3">
      <c r="A33" s="17" t="s">
        <v>15</v>
      </c>
      <c r="B33" s="14" t="s">
        <v>16</v>
      </c>
      <c r="C33" s="13"/>
      <c r="D33" s="13"/>
      <c r="E33" s="13"/>
      <c r="F33" s="31">
        <f>SUM(F34:F36)</f>
        <v>70000</v>
      </c>
      <c r="G33" s="13"/>
    </row>
    <row r="34" spans="1:7" ht="32.25" thickBot="1" x14ac:dyDescent="0.3">
      <c r="A34" s="17" t="s">
        <v>17</v>
      </c>
      <c r="B34" s="14" t="s">
        <v>138</v>
      </c>
      <c r="C34" s="13"/>
      <c r="D34" s="13">
        <v>1</v>
      </c>
      <c r="E34" s="13">
        <v>20000</v>
      </c>
      <c r="F34" s="31">
        <f t="shared" si="0"/>
        <v>20000</v>
      </c>
      <c r="G34" s="16" t="s">
        <v>149</v>
      </c>
    </row>
    <row r="35" spans="1:7" ht="90.75" thickBot="1" x14ac:dyDescent="0.3">
      <c r="A35" s="17" t="s">
        <v>18</v>
      </c>
      <c r="B35" s="14" t="s">
        <v>139</v>
      </c>
      <c r="C35" s="13"/>
      <c r="D35" s="13">
        <v>20</v>
      </c>
      <c r="E35" s="13">
        <v>2000</v>
      </c>
      <c r="F35" s="31">
        <f t="shared" si="0"/>
        <v>40000</v>
      </c>
      <c r="G35" s="45" t="s">
        <v>148</v>
      </c>
    </row>
    <row r="36" spans="1:7" ht="90.75" thickBot="1" x14ac:dyDescent="0.3">
      <c r="A36" s="17" t="s">
        <v>140</v>
      </c>
      <c r="B36" s="14" t="s">
        <v>141</v>
      </c>
      <c r="C36" s="13"/>
      <c r="D36" s="13">
        <v>1000</v>
      </c>
      <c r="E36" s="13">
        <v>10</v>
      </c>
      <c r="F36" s="31">
        <f t="shared" si="0"/>
        <v>10000</v>
      </c>
      <c r="G36" s="45" t="s">
        <v>148</v>
      </c>
    </row>
    <row r="37" spans="1:7" ht="79.5" thickBot="1" x14ac:dyDescent="0.3">
      <c r="A37" s="17" t="s">
        <v>19</v>
      </c>
      <c r="B37" s="14" t="s">
        <v>20</v>
      </c>
      <c r="C37" s="13"/>
      <c r="D37" s="13"/>
      <c r="E37" s="13"/>
      <c r="F37" s="31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31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31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31">
        <f t="shared" si="0"/>
        <v>0</v>
      </c>
      <c r="G40" s="13"/>
    </row>
    <row r="41" spans="1:7" ht="409.6" thickBot="1" x14ac:dyDescent="0.3">
      <c r="A41" s="17" t="s">
        <v>23</v>
      </c>
      <c r="B41" s="14" t="s">
        <v>24</v>
      </c>
      <c r="C41" s="13"/>
      <c r="D41" s="13"/>
      <c r="E41" s="13"/>
      <c r="F41" s="31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31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31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31">
        <f t="shared" si="0"/>
        <v>0</v>
      </c>
      <c r="G44" s="13"/>
    </row>
    <row r="45" spans="1:7" ht="284.25" thickBot="1" x14ac:dyDescent="0.3">
      <c r="A45" s="17" t="s">
        <v>27</v>
      </c>
      <c r="B45" s="14" t="s">
        <v>28</v>
      </c>
      <c r="C45" s="13"/>
      <c r="D45" s="13"/>
      <c r="E45" s="13"/>
      <c r="F45" s="31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32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32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32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32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32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32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32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32">
        <f>F29+F33+F37+F41+F49+F45</f>
        <v>350000</v>
      </c>
      <c r="G53" s="13"/>
    </row>
    <row r="54" spans="1:8" ht="18.75" x14ac:dyDescent="0.25">
      <c r="A54" s="1"/>
    </row>
    <row r="55" spans="1:8" ht="15.75" x14ac:dyDescent="0.25">
      <c r="A55" s="27"/>
      <c r="B55" s="28"/>
      <c r="C55" s="27"/>
      <c r="D55" s="27"/>
      <c r="E55" s="27"/>
      <c r="F55" s="27"/>
      <c r="G55" s="27"/>
    </row>
    <row r="56" spans="1:8" ht="18.75" x14ac:dyDescent="0.25">
      <c r="A56" s="51" t="s">
        <v>106</v>
      </c>
      <c r="B56" s="51"/>
      <c r="C56" s="51"/>
      <c r="D56" s="51"/>
      <c r="E56" s="51"/>
      <c r="F56" s="51"/>
      <c r="G56" s="51"/>
      <c r="H56" s="26"/>
    </row>
    <row r="57" spans="1:8" ht="33" customHeight="1" x14ac:dyDescent="0.25">
      <c r="A57" s="54" t="s">
        <v>125</v>
      </c>
      <c r="B57" s="54"/>
      <c r="C57" s="54"/>
      <c r="D57" s="54"/>
      <c r="E57" s="54"/>
      <c r="F57" s="54"/>
      <c r="G57" s="54"/>
      <c r="H57" s="54"/>
    </row>
    <row r="58" spans="1:8" ht="20.25" customHeight="1" x14ac:dyDescent="0.3">
      <c r="A58" s="55" t="s">
        <v>126</v>
      </c>
      <c r="B58" s="56"/>
      <c r="C58" s="56"/>
      <c r="D58" s="56"/>
      <c r="E58" s="56"/>
      <c r="F58" s="56"/>
      <c r="G58" s="56"/>
      <c r="H58" s="56"/>
    </row>
    <row r="59" spans="1:8" ht="18.75" x14ac:dyDescent="0.25">
      <c r="A59" s="54" t="s">
        <v>127</v>
      </c>
      <c r="B59" s="54"/>
      <c r="C59" s="54"/>
      <c r="D59" s="54"/>
      <c r="E59" s="54"/>
      <c r="F59" s="54"/>
      <c r="G59" s="54"/>
      <c r="H59" s="54"/>
    </row>
    <row r="60" spans="1:8" ht="24.75" customHeight="1" x14ac:dyDescent="0.25">
      <c r="A60" s="54" t="s">
        <v>128</v>
      </c>
      <c r="B60" s="54"/>
      <c r="C60" s="54"/>
      <c r="D60" s="54"/>
      <c r="E60" s="54"/>
      <c r="F60" s="54"/>
      <c r="G60" s="54"/>
      <c r="H60" s="54"/>
    </row>
    <row r="61" spans="1:8" ht="18.75" x14ac:dyDescent="0.25">
      <c r="A61" s="54" t="s">
        <v>107</v>
      </c>
      <c r="B61" s="54"/>
      <c r="C61" s="54"/>
      <c r="D61" s="54"/>
      <c r="E61" s="54"/>
      <c r="F61" s="54"/>
      <c r="G61" s="54"/>
      <c r="H61" s="54"/>
    </row>
    <row r="62" spans="1:8" ht="28.5" customHeight="1" x14ac:dyDescent="0.25">
      <c r="A62" s="54" t="s">
        <v>129</v>
      </c>
      <c r="B62" s="54"/>
      <c r="C62" s="54"/>
      <c r="D62" s="54"/>
      <c r="E62" s="54"/>
      <c r="F62" s="54"/>
      <c r="G62" s="54"/>
      <c r="H62" s="54"/>
    </row>
    <row r="63" spans="1:8" ht="23.25" customHeight="1" x14ac:dyDescent="0.25">
      <c r="A63" s="54" t="s">
        <v>130</v>
      </c>
      <c r="B63" s="54"/>
      <c r="C63" s="54"/>
      <c r="D63" s="54"/>
      <c r="E63" s="54"/>
      <c r="F63" s="54"/>
      <c r="G63" s="54"/>
      <c r="H63" s="54"/>
    </row>
    <row r="64" spans="1:8" s="25" customFormat="1" ht="18.75" x14ac:dyDescent="0.25">
      <c r="A64" s="54" t="s">
        <v>108</v>
      </c>
      <c r="B64" s="54"/>
      <c r="C64" s="54"/>
      <c r="D64" s="54"/>
      <c r="E64" s="54"/>
      <c r="F64" s="54"/>
      <c r="G64" s="54"/>
      <c r="H64" s="54"/>
    </row>
    <row r="65" spans="1:8" ht="19.5" thickBot="1" x14ac:dyDescent="0.3">
      <c r="A65" s="49" t="s">
        <v>36</v>
      </c>
      <c r="B65" s="49"/>
      <c r="C65" s="49"/>
      <c r="D65" s="49"/>
      <c r="E65" s="49"/>
      <c r="F65" s="49"/>
      <c r="G65" s="49"/>
      <c r="H65" s="49"/>
    </row>
    <row r="66" spans="1:8" ht="62.25" customHeight="1" x14ac:dyDescent="0.25">
      <c r="A66" s="15" t="s">
        <v>2</v>
      </c>
      <c r="B66" s="52" t="s">
        <v>37</v>
      </c>
      <c r="C66" s="52" t="s">
        <v>38</v>
      </c>
      <c r="D66" s="52" t="s">
        <v>39</v>
      </c>
      <c r="E66" s="52" t="s">
        <v>40</v>
      </c>
      <c r="F66" s="52" t="s">
        <v>41</v>
      </c>
      <c r="G66" s="52" t="s">
        <v>42</v>
      </c>
      <c r="H66" s="52" t="s">
        <v>43</v>
      </c>
    </row>
    <row r="67" spans="1:8" ht="16.5" thickBot="1" x14ac:dyDescent="0.3">
      <c r="A67" s="17" t="s">
        <v>3</v>
      </c>
      <c r="B67" s="53"/>
      <c r="C67" s="53"/>
      <c r="D67" s="53"/>
      <c r="E67" s="53"/>
      <c r="F67" s="53"/>
      <c r="G67" s="53"/>
      <c r="H67" s="53"/>
    </row>
    <row r="68" spans="1:8" ht="16.5" thickBot="1" x14ac:dyDescent="0.3">
      <c r="A68" s="8" t="s">
        <v>10</v>
      </c>
      <c r="B68" s="12" t="s">
        <v>142</v>
      </c>
      <c r="C68" s="16" t="s">
        <v>143</v>
      </c>
      <c r="D68" s="16">
        <v>175</v>
      </c>
      <c r="E68" s="16">
        <v>350</v>
      </c>
      <c r="F68" s="33">
        <f>D68*E68</f>
        <v>61250</v>
      </c>
      <c r="G68" s="16"/>
      <c r="H68" s="33">
        <f>D68*G68</f>
        <v>0</v>
      </c>
    </row>
    <row r="69" spans="1:8" ht="16.5" thickBot="1" x14ac:dyDescent="0.3">
      <c r="A69" s="8" t="s">
        <v>15</v>
      </c>
      <c r="B69" s="12"/>
      <c r="C69" s="16"/>
      <c r="D69" s="16"/>
      <c r="E69" s="16"/>
      <c r="F69" s="33">
        <f t="shared" ref="F69:F71" si="1">D69*E69</f>
        <v>0</v>
      </c>
      <c r="G69" s="16"/>
      <c r="H69" s="33">
        <f t="shared" ref="H69:H71" si="2">D69*G69</f>
        <v>0</v>
      </c>
    </row>
    <row r="70" spans="1:8" ht="16.5" thickBot="1" x14ac:dyDescent="0.3">
      <c r="A70" s="8" t="s">
        <v>19</v>
      </c>
      <c r="B70" s="12"/>
      <c r="C70" s="16"/>
      <c r="D70" s="16"/>
      <c r="E70" s="16"/>
      <c r="F70" s="33">
        <f t="shared" si="1"/>
        <v>0</v>
      </c>
      <c r="G70" s="16"/>
      <c r="H70" s="33">
        <f t="shared" si="2"/>
        <v>0</v>
      </c>
    </row>
    <row r="71" spans="1:8" ht="16.5" thickBot="1" x14ac:dyDescent="0.3">
      <c r="A71" s="24" t="s">
        <v>14</v>
      </c>
      <c r="B71" s="12"/>
      <c r="C71" s="16"/>
      <c r="D71" s="16"/>
      <c r="E71" s="16"/>
      <c r="F71" s="33">
        <f t="shared" si="1"/>
        <v>0</v>
      </c>
      <c r="G71" s="16"/>
      <c r="H71" s="33">
        <f t="shared" si="2"/>
        <v>0</v>
      </c>
    </row>
    <row r="72" spans="1:8" ht="16.5" thickBot="1" x14ac:dyDescent="0.3">
      <c r="A72" s="24" t="s">
        <v>14</v>
      </c>
      <c r="B72" s="12" t="s">
        <v>44</v>
      </c>
      <c r="C72" s="13"/>
      <c r="D72" s="13"/>
      <c r="E72" s="13"/>
      <c r="F72" s="32">
        <f>SUM(F68:F71)</f>
        <v>61250</v>
      </c>
      <c r="G72" s="13"/>
      <c r="H72" s="32">
        <f>SUM(H68:H71)</f>
        <v>0</v>
      </c>
    </row>
    <row r="73" spans="1:8" ht="18.75" x14ac:dyDescent="0.25">
      <c r="A73" s="19"/>
    </row>
    <row r="74" spans="1:8" ht="18.75" x14ac:dyDescent="0.25">
      <c r="A74" s="51" t="s">
        <v>110</v>
      </c>
      <c r="B74" s="51"/>
      <c r="C74" s="51"/>
    </row>
    <row r="75" spans="1:8" ht="19.5" thickBot="1" x14ac:dyDescent="0.3">
      <c r="A75" s="49" t="s">
        <v>45</v>
      </c>
      <c r="B75" s="49"/>
      <c r="C75" s="49"/>
    </row>
    <row r="76" spans="1:8" ht="15.75" x14ac:dyDescent="0.25">
      <c r="A76" s="15" t="s">
        <v>2</v>
      </c>
      <c r="B76" s="52" t="s">
        <v>4</v>
      </c>
      <c r="C76" s="52" t="s">
        <v>46</v>
      </c>
    </row>
    <row r="77" spans="1:8" ht="16.5" thickBot="1" x14ac:dyDescent="0.3">
      <c r="A77" s="17" t="s">
        <v>3</v>
      </c>
      <c r="B77" s="53"/>
      <c r="C77" s="53"/>
    </row>
    <row r="78" spans="1:8" ht="16.5" thickBot="1" x14ac:dyDescent="0.3">
      <c r="A78" s="5" t="s">
        <v>10</v>
      </c>
      <c r="B78" s="14" t="s">
        <v>47</v>
      </c>
      <c r="C78" s="6"/>
    </row>
    <row r="79" spans="1:8" ht="32.25" thickBot="1" x14ac:dyDescent="0.3">
      <c r="A79" s="5" t="s">
        <v>15</v>
      </c>
      <c r="B79" s="14" t="s">
        <v>48</v>
      </c>
      <c r="C79" s="6">
        <v>4000</v>
      </c>
    </row>
    <row r="80" spans="1:8" ht="32.25" thickBot="1" x14ac:dyDescent="0.3">
      <c r="A80" s="5" t="s">
        <v>19</v>
      </c>
      <c r="B80" s="14" t="s">
        <v>49</v>
      </c>
      <c r="C80" s="6"/>
    </row>
    <row r="81" spans="1:15" ht="32.25" thickBot="1" x14ac:dyDescent="0.3">
      <c r="A81" s="5" t="s">
        <v>23</v>
      </c>
      <c r="B81" s="14" t="s">
        <v>50</v>
      </c>
      <c r="C81" s="6">
        <v>2000</v>
      </c>
    </row>
    <row r="82" spans="1:15" ht="16.5" thickBot="1" x14ac:dyDescent="0.3">
      <c r="A82" s="5" t="s">
        <v>27</v>
      </c>
      <c r="B82" s="14" t="s">
        <v>51</v>
      </c>
      <c r="C82" s="6">
        <v>200</v>
      </c>
    </row>
    <row r="83" spans="1:15" ht="36" customHeight="1" thickBot="1" x14ac:dyDescent="0.3">
      <c r="A83" s="5" t="s">
        <v>31</v>
      </c>
      <c r="B83" s="14" t="s">
        <v>52</v>
      </c>
      <c r="C83" s="6"/>
    </row>
    <row r="84" spans="1:15" ht="79.5" thickBot="1" x14ac:dyDescent="0.3">
      <c r="A84" s="5" t="s">
        <v>53</v>
      </c>
      <c r="B84" s="14" t="s">
        <v>54</v>
      </c>
      <c r="C84" s="6"/>
    </row>
    <row r="85" spans="1:15" ht="16.5" thickBot="1" x14ac:dyDescent="0.3">
      <c r="A85" s="5" t="s">
        <v>55</v>
      </c>
      <c r="B85" s="14" t="s">
        <v>56</v>
      </c>
      <c r="C85" s="6">
        <v>3675</v>
      </c>
    </row>
    <row r="86" spans="1:15" ht="16.5" thickBot="1" x14ac:dyDescent="0.3">
      <c r="A86" s="5" t="s">
        <v>14</v>
      </c>
      <c r="B86" s="14"/>
      <c r="C86" s="6"/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 t="s">
        <v>35</v>
      </c>
      <c r="C88" s="34">
        <f>C78+C79+C80+C81+C82+C83+C84+C85</f>
        <v>9875</v>
      </c>
    </row>
    <row r="89" spans="1:15" ht="18.75" x14ac:dyDescent="0.25">
      <c r="A89" s="1"/>
    </row>
    <row r="90" spans="1:15" ht="18.75" x14ac:dyDescent="0.25">
      <c r="A90" s="51" t="s">
        <v>109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</row>
    <row r="91" spans="1:15" ht="18.75" x14ac:dyDescent="0.25">
      <c r="A91" s="51" t="s">
        <v>57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</row>
    <row r="92" spans="1:15" ht="19.5" thickBot="1" x14ac:dyDescent="0.3">
      <c r="A92" s="18" t="s">
        <v>58</v>
      </c>
    </row>
    <row r="93" spans="1:15" ht="49.5" customHeight="1" thickBot="1" x14ac:dyDescent="0.3">
      <c r="A93" s="35" t="s">
        <v>105</v>
      </c>
      <c r="B93" s="35" t="s">
        <v>59</v>
      </c>
      <c r="C93" s="36" t="s">
        <v>60</v>
      </c>
      <c r="D93" s="36" t="s">
        <v>61</v>
      </c>
      <c r="E93" s="36" t="s">
        <v>62</v>
      </c>
      <c r="F93" s="36" t="s">
        <v>63</v>
      </c>
      <c r="G93" s="36" t="s">
        <v>64</v>
      </c>
      <c r="H93" s="36" t="s">
        <v>65</v>
      </c>
      <c r="I93" s="36" t="s">
        <v>66</v>
      </c>
      <c r="J93" s="36" t="s">
        <v>67</v>
      </c>
      <c r="K93" s="36" t="s">
        <v>68</v>
      </c>
      <c r="L93" s="36" t="s">
        <v>69</v>
      </c>
      <c r="M93" s="36" t="s">
        <v>70</v>
      </c>
      <c r="N93" s="36" t="s">
        <v>71</v>
      </c>
      <c r="O93" s="36" t="s">
        <v>35</v>
      </c>
    </row>
    <row r="94" spans="1:15" ht="32.25" thickBot="1" x14ac:dyDescent="0.3">
      <c r="A94" s="35" t="s">
        <v>10</v>
      </c>
      <c r="B94" s="37" t="s">
        <v>72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ht="32.25" thickBot="1" x14ac:dyDescent="0.3">
      <c r="A95" s="38" t="s">
        <v>15</v>
      </c>
      <c r="B95" s="39" t="s">
        <v>73</v>
      </c>
      <c r="C95" s="40">
        <v>0.5</v>
      </c>
      <c r="D95" s="40">
        <v>0.7</v>
      </c>
      <c r="E95" s="40">
        <v>0.8</v>
      </c>
      <c r="F95" s="40">
        <v>0.9</v>
      </c>
      <c r="G95" s="40">
        <v>1</v>
      </c>
      <c r="H95" s="40">
        <v>1</v>
      </c>
      <c r="I95" s="40">
        <v>1</v>
      </c>
      <c r="J95" s="40">
        <v>1</v>
      </c>
      <c r="K95" s="40">
        <v>1</v>
      </c>
      <c r="L95" s="40">
        <v>1</v>
      </c>
      <c r="M95" s="40">
        <v>1</v>
      </c>
      <c r="N95" s="40">
        <v>1</v>
      </c>
      <c r="O95" s="33"/>
    </row>
    <row r="96" spans="1:15" ht="32.25" thickBot="1" x14ac:dyDescent="0.3">
      <c r="A96" s="38" t="s">
        <v>19</v>
      </c>
      <c r="B96" s="39" t="s">
        <v>74</v>
      </c>
      <c r="C96" s="33">
        <f>$F72*C95</f>
        <v>30625</v>
      </c>
      <c r="D96" s="33">
        <f t="shared" ref="D96:N96" si="3">$F72*D95</f>
        <v>42875</v>
      </c>
      <c r="E96" s="33">
        <f>$F72*E95</f>
        <v>49000</v>
      </c>
      <c r="F96" s="33">
        <f t="shared" si="3"/>
        <v>55125</v>
      </c>
      <c r="G96" s="33">
        <f t="shared" si="3"/>
        <v>61250</v>
      </c>
      <c r="H96" s="33">
        <f t="shared" si="3"/>
        <v>61250</v>
      </c>
      <c r="I96" s="33">
        <f t="shared" si="3"/>
        <v>61250</v>
      </c>
      <c r="J96" s="33">
        <f t="shared" si="3"/>
        <v>61250</v>
      </c>
      <c r="K96" s="33">
        <f t="shared" si="3"/>
        <v>61250</v>
      </c>
      <c r="L96" s="33">
        <f t="shared" si="3"/>
        <v>61250</v>
      </c>
      <c r="M96" s="33">
        <f t="shared" si="3"/>
        <v>61250</v>
      </c>
      <c r="N96" s="33">
        <f t="shared" si="3"/>
        <v>61250</v>
      </c>
      <c r="O96" s="33">
        <f>SUM(C96:N96)</f>
        <v>667625</v>
      </c>
    </row>
    <row r="97" spans="1:15" ht="66.75" customHeight="1" thickBot="1" x14ac:dyDescent="0.3">
      <c r="A97" s="38" t="s">
        <v>23</v>
      </c>
      <c r="B97" s="39" t="s">
        <v>111</v>
      </c>
      <c r="C97" s="33">
        <f>SUM(C98:C101)</f>
        <v>6200</v>
      </c>
      <c r="D97" s="33">
        <f>SUM(D98:D101)</f>
        <v>6200</v>
      </c>
      <c r="E97" s="33">
        <f>SUM(E98:E101)</f>
        <v>6200</v>
      </c>
      <c r="F97" s="33">
        <f t="shared" ref="F97:N97" si="4">SUM(F98:F101)</f>
        <v>6200</v>
      </c>
      <c r="G97" s="33">
        <f t="shared" si="4"/>
        <v>6200</v>
      </c>
      <c r="H97" s="33">
        <f t="shared" si="4"/>
        <v>6200</v>
      </c>
      <c r="I97" s="33">
        <f t="shared" si="4"/>
        <v>6200</v>
      </c>
      <c r="J97" s="33">
        <f t="shared" si="4"/>
        <v>6200</v>
      </c>
      <c r="K97" s="33">
        <f t="shared" si="4"/>
        <v>6200</v>
      </c>
      <c r="L97" s="33">
        <f t="shared" si="4"/>
        <v>6200</v>
      </c>
      <c r="M97" s="33">
        <f t="shared" si="4"/>
        <v>6200</v>
      </c>
      <c r="N97" s="33">
        <f t="shared" si="4"/>
        <v>6200</v>
      </c>
      <c r="O97" s="33">
        <f>SUM(C97:N97)</f>
        <v>74400</v>
      </c>
    </row>
    <row r="98" spans="1:15" ht="32.25" thickBot="1" x14ac:dyDescent="0.3">
      <c r="A98" s="38" t="s">
        <v>25</v>
      </c>
      <c r="B98" s="39" t="s">
        <v>131</v>
      </c>
      <c r="C98" s="33">
        <f>C95*H72</f>
        <v>0</v>
      </c>
      <c r="D98" s="33">
        <f>D95*H72</f>
        <v>0</v>
      </c>
      <c r="E98" s="33">
        <f>E95*H72</f>
        <v>0</v>
      </c>
      <c r="F98" s="33">
        <f>F95*H72</f>
        <v>0</v>
      </c>
      <c r="G98" s="33">
        <f>G95*H72</f>
        <v>0</v>
      </c>
      <c r="H98" s="33">
        <f>H95*H72</f>
        <v>0</v>
      </c>
      <c r="I98" s="33">
        <f>I95*H72</f>
        <v>0</v>
      </c>
      <c r="J98" s="33">
        <f>J95*H72</f>
        <v>0</v>
      </c>
      <c r="K98" s="33">
        <f>K95*H72</f>
        <v>0</v>
      </c>
      <c r="L98" s="33">
        <f>L95*H72</f>
        <v>0</v>
      </c>
      <c r="M98" s="33">
        <f>M95*H72</f>
        <v>0</v>
      </c>
      <c r="N98" s="33">
        <f>N95*H72</f>
        <v>0</v>
      </c>
      <c r="O98" s="33">
        <f>SUM(C98:N98)</f>
        <v>0</v>
      </c>
    </row>
    <row r="99" spans="1:15" ht="16.5" thickBot="1" x14ac:dyDescent="0.3">
      <c r="A99" s="38" t="s">
        <v>26</v>
      </c>
      <c r="B99" s="39" t="s">
        <v>134</v>
      </c>
      <c r="C99" s="33">
        <f>SUM(C78:C84)</f>
        <v>6200</v>
      </c>
      <c r="D99" s="33">
        <f>SUM(C78:C84)</f>
        <v>6200</v>
      </c>
      <c r="E99" s="33">
        <f>SUM(C78:C84)</f>
        <v>6200</v>
      </c>
      <c r="F99" s="33">
        <f>SUM(C78:C84)</f>
        <v>6200</v>
      </c>
      <c r="G99" s="33">
        <f>SUM(C78:C84)</f>
        <v>6200</v>
      </c>
      <c r="H99" s="33">
        <f>SUM(C78:C84)</f>
        <v>6200</v>
      </c>
      <c r="I99" s="33">
        <f>SUM(C78:C84)</f>
        <v>6200</v>
      </c>
      <c r="J99" s="33">
        <f>SUM(C78:C84)</f>
        <v>6200</v>
      </c>
      <c r="K99" s="33">
        <f>SUM(C78:C84)</f>
        <v>6200</v>
      </c>
      <c r="L99" s="33">
        <f>SUM(C78:C84)</f>
        <v>6200</v>
      </c>
      <c r="M99" s="33">
        <f>SUM(C78:C84)</f>
        <v>6200</v>
      </c>
      <c r="N99" s="33">
        <f>SUM(C78:C84)</f>
        <v>6200</v>
      </c>
      <c r="O99" s="33">
        <f>SUM(C99:N99)</f>
        <v>74400</v>
      </c>
    </row>
    <row r="100" spans="1:15" ht="16.5" thickBot="1" x14ac:dyDescent="0.3">
      <c r="A100" s="38"/>
      <c r="B100" s="39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6.5" thickBot="1" x14ac:dyDescent="0.3">
      <c r="A101" s="38" t="s">
        <v>14</v>
      </c>
      <c r="B101" s="39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>
        <f t="shared" ref="O101:O102" si="5">SUM(C101:N101)</f>
        <v>0</v>
      </c>
    </row>
    <row r="102" spans="1:15" ht="32.25" thickBot="1" x14ac:dyDescent="0.3">
      <c r="A102" s="38" t="s">
        <v>27</v>
      </c>
      <c r="B102" s="39" t="s">
        <v>75</v>
      </c>
      <c r="C102" s="33">
        <f>C96-C97</f>
        <v>24425</v>
      </c>
      <c r="D102" s="33">
        <f>D96-D97</f>
        <v>36675</v>
      </c>
      <c r="E102" s="33">
        <f t="shared" ref="E102:N102" si="6">E96-E97</f>
        <v>42800</v>
      </c>
      <c r="F102" s="33">
        <f>F96-F97</f>
        <v>48925</v>
      </c>
      <c r="G102" s="33">
        <f t="shared" si="6"/>
        <v>55050</v>
      </c>
      <c r="H102" s="33">
        <f t="shared" si="6"/>
        <v>55050</v>
      </c>
      <c r="I102" s="33">
        <f t="shared" si="6"/>
        <v>55050</v>
      </c>
      <c r="J102" s="33">
        <f t="shared" si="6"/>
        <v>55050</v>
      </c>
      <c r="K102" s="33">
        <f t="shared" si="6"/>
        <v>55050</v>
      </c>
      <c r="L102" s="33">
        <f t="shared" si="6"/>
        <v>55050</v>
      </c>
      <c r="M102" s="33">
        <f t="shared" si="6"/>
        <v>55050</v>
      </c>
      <c r="N102" s="33">
        <f t="shared" si="6"/>
        <v>55050</v>
      </c>
      <c r="O102" s="33">
        <f t="shared" si="5"/>
        <v>593225</v>
      </c>
    </row>
    <row r="103" spans="1:15" ht="16.5" thickBot="1" x14ac:dyDescent="0.3">
      <c r="A103" s="38" t="s">
        <v>31</v>
      </c>
      <c r="B103" s="39" t="s">
        <v>76</v>
      </c>
      <c r="C103" s="33">
        <f>SUM(C104:C105)</f>
        <v>1837.5</v>
      </c>
      <c r="D103" s="33">
        <f>SUM(D104:D105)</f>
        <v>2572.5</v>
      </c>
      <c r="E103" s="33">
        <f t="shared" ref="E103:N103" si="7">SUM(E104:E105)</f>
        <v>2940</v>
      </c>
      <c r="F103" s="33">
        <f t="shared" si="7"/>
        <v>3307.5</v>
      </c>
      <c r="G103" s="33">
        <f>SUM(G104:G105)</f>
        <v>3675</v>
      </c>
      <c r="H103" s="33">
        <f t="shared" si="7"/>
        <v>3675</v>
      </c>
      <c r="I103" s="33">
        <f t="shared" si="7"/>
        <v>3675</v>
      </c>
      <c r="J103" s="33">
        <f t="shared" si="7"/>
        <v>3675</v>
      </c>
      <c r="K103" s="33">
        <f t="shared" si="7"/>
        <v>3675</v>
      </c>
      <c r="L103" s="33">
        <f t="shared" si="7"/>
        <v>3675</v>
      </c>
      <c r="M103" s="33">
        <f t="shared" si="7"/>
        <v>3675</v>
      </c>
      <c r="N103" s="33">
        <f t="shared" si="7"/>
        <v>3675</v>
      </c>
      <c r="O103" s="33">
        <f>SUM(C103:N103)</f>
        <v>40057.5</v>
      </c>
    </row>
    <row r="104" spans="1:15" ht="33.75" thickBot="1" x14ac:dyDescent="0.3">
      <c r="A104" s="38"/>
      <c r="B104" s="41" t="s">
        <v>132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>
        <f t="shared" ref="O104:O106" si="8">SUM(C104:N104)</f>
        <v>0</v>
      </c>
    </row>
    <row r="105" spans="1:15" ht="50.25" thickBot="1" x14ac:dyDescent="0.3">
      <c r="A105" s="38"/>
      <c r="B105" s="41" t="s">
        <v>133</v>
      </c>
      <c r="C105" s="35">
        <f>C96*0.06</f>
        <v>1837.5</v>
      </c>
      <c r="D105" s="35">
        <f t="shared" ref="D105:N105" si="9">D96*0.06</f>
        <v>2572.5</v>
      </c>
      <c r="E105" s="35">
        <f t="shared" si="9"/>
        <v>2940</v>
      </c>
      <c r="F105" s="35">
        <f>F96*0.06</f>
        <v>3307.5</v>
      </c>
      <c r="G105" s="35">
        <f t="shared" si="9"/>
        <v>3675</v>
      </c>
      <c r="H105" s="35">
        <f t="shared" si="9"/>
        <v>3675</v>
      </c>
      <c r="I105" s="35">
        <f t="shared" si="9"/>
        <v>3675</v>
      </c>
      <c r="J105" s="35">
        <f t="shared" si="9"/>
        <v>3675</v>
      </c>
      <c r="K105" s="35">
        <f t="shared" si="9"/>
        <v>3675</v>
      </c>
      <c r="L105" s="35">
        <f t="shared" si="9"/>
        <v>3675</v>
      </c>
      <c r="M105" s="35">
        <f t="shared" si="9"/>
        <v>3675</v>
      </c>
      <c r="N105" s="35">
        <f t="shared" si="9"/>
        <v>3675</v>
      </c>
      <c r="O105" s="35">
        <f t="shared" si="8"/>
        <v>40057.5</v>
      </c>
    </row>
    <row r="106" spans="1:15" ht="32.25" thickBot="1" x14ac:dyDescent="0.3">
      <c r="A106" s="38" t="s">
        <v>53</v>
      </c>
      <c r="B106" s="37" t="s">
        <v>77</v>
      </c>
      <c r="C106" s="35">
        <f>C102-C103</f>
        <v>22587.5</v>
      </c>
      <c r="D106" s="35">
        <f t="shared" ref="D106:N106" si="10">D102-D103</f>
        <v>34102.5</v>
      </c>
      <c r="E106" s="35">
        <f>E102-E103</f>
        <v>39860</v>
      </c>
      <c r="F106" s="35">
        <f t="shared" si="10"/>
        <v>45617.5</v>
      </c>
      <c r="G106" s="35">
        <f t="shared" si="10"/>
        <v>51375</v>
      </c>
      <c r="H106" s="35">
        <f t="shared" si="10"/>
        <v>51375</v>
      </c>
      <c r="I106" s="35">
        <f t="shared" si="10"/>
        <v>51375</v>
      </c>
      <c r="J106" s="35">
        <f t="shared" si="10"/>
        <v>51375</v>
      </c>
      <c r="K106" s="35">
        <f t="shared" si="10"/>
        <v>51375</v>
      </c>
      <c r="L106" s="35">
        <f t="shared" si="10"/>
        <v>51375</v>
      </c>
      <c r="M106" s="35">
        <f t="shared" si="10"/>
        <v>51375</v>
      </c>
      <c r="N106" s="35">
        <f t="shared" si="10"/>
        <v>51375</v>
      </c>
      <c r="O106" s="35">
        <f t="shared" si="8"/>
        <v>553167.5</v>
      </c>
    </row>
    <row r="107" spans="1:15" ht="16.5" thickBot="1" x14ac:dyDescent="0.3">
      <c r="A107" s="63" t="s">
        <v>55</v>
      </c>
      <c r="B107" s="37" t="s">
        <v>78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f>D117/D113</f>
        <v>0.8285601947200899</v>
      </c>
    </row>
    <row r="108" spans="1:15" ht="16.5" thickBot="1" x14ac:dyDescent="0.3">
      <c r="A108" s="64"/>
      <c r="B108" s="42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/>
    </row>
    <row r="109" spans="1:15" ht="18.75" x14ac:dyDescent="0.25">
      <c r="A109" s="19"/>
    </row>
    <row r="110" spans="1:15" ht="18.75" x14ac:dyDescent="0.25">
      <c r="A110" s="51" t="s">
        <v>79</v>
      </c>
      <c r="B110" s="51"/>
      <c r="C110" s="51"/>
      <c r="D110" s="51"/>
      <c r="E110" s="5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ht="19.5" thickBot="1" x14ac:dyDescent="0.3">
      <c r="A111" s="49" t="s">
        <v>80</v>
      </c>
      <c r="B111" s="49"/>
      <c r="C111" s="49"/>
      <c r="D111" s="49"/>
      <c r="E111" s="49"/>
    </row>
    <row r="112" spans="1:15" ht="48" thickBot="1" x14ac:dyDescent="0.3">
      <c r="A112" s="8" t="s">
        <v>105</v>
      </c>
      <c r="B112" s="16" t="s">
        <v>59</v>
      </c>
      <c r="C112" s="16" t="s">
        <v>81</v>
      </c>
      <c r="D112" s="16" t="s">
        <v>112</v>
      </c>
      <c r="E112" s="16" t="s">
        <v>82</v>
      </c>
    </row>
    <row r="113" spans="1:15" ht="32.25" thickBot="1" x14ac:dyDescent="0.3">
      <c r="A113" s="8" t="s">
        <v>10</v>
      </c>
      <c r="B113" s="12" t="s">
        <v>83</v>
      </c>
      <c r="C113" s="16" t="s">
        <v>84</v>
      </c>
      <c r="D113" s="43">
        <f>E113/12</f>
        <v>55635.416666666664</v>
      </c>
      <c r="E113" s="33">
        <f>O96</f>
        <v>667625</v>
      </c>
    </row>
    <row r="114" spans="1:15" ht="32.25" thickBot="1" x14ac:dyDescent="0.3">
      <c r="A114" s="8" t="s">
        <v>15</v>
      </c>
      <c r="B114" s="12" t="s">
        <v>85</v>
      </c>
      <c r="C114" s="16" t="s">
        <v>84</v>
      </c>
      <c r="D114" s="43">
        <f>E114/12</f>
        <v>9538.125</v>
      </c>
      <c r="E114" s="33">
        <f>E115+E116</f>
        <v>114457.5</v>
      </c>
    </row>
    <row r="115" spans="1:15" ht="16.5" thickBot="1" x14ac:dyDescent="0.3">
      <c r="A115" s="8" t="s">
        <v>19</v>
      </c>
      <c r="B115" s="12" t="s">
        <v>86</v>
      </c>
      <c r="C115" s="16" t="s">
        <v>84</v>
      </c>
      <c r="D115" s="43">
        <f>E115/12</f>
        <v>6200</v>
      </c>
      <c r="E115" s="33">
        <f>O97</f>
        <v>74400</v>
      </c>
    </row>
    <row r="116" spans="1:15" ht="16.5" thickBot="1" x14ac:dyDescent="0.3">
      <c r="A116" s="8" t="s">
        <v>23</v>
      </c>
      <c r="B116" s="12" t="s">
        <v>56</v>
      </c>
      <c r="C116" s="16" t="s">
        <v>84</v>
      </c>
      <c r="D116" s="43">
        <f t="shared" ref="D116:D117" si="11">E116/12</f>
        <v>3338.125</v>
      </c>
      <c r="E116" s="33">
        <f>O103</f>
        <v>40057.5</v>
      </c>
    </row>
    <row r="117" spans="1:15" ht="16.5" thickBot="1" x14ac:dyDescent="0.3">
      <c r="A117" s="8" t="s">
        <v>27</v>
      </c>
      <c r="B117" s="12" t="s">
        <v>87</v>
      </c>
      <c r="C117" s="16" t="s">
        <v>84</v>
      </c>
      <c r="D117" s="43">
        <f t="shared" si="11"/>
        <v>46097.291666666664</v>
      </c>
      <c r="E117" s="33">
        <f>E113-E115-E116</f>
        <v>553167.5</v>
      </c>
    </row>
    <row r="118" spans="1:15" ht="16.5" thickBot="1" x14ac:dyDescent="0.3">
      <c r="A118" s="8" t="s">
        <v>31</v>
      </c>
      <c r="B118" s="12" t="s">
        <v>88</v>
      </c>
      <c r="C118" s="16" t="s">
        <v>89</v>
      </c>
      <c r="D118" s="43" t="s">
        <v>135</v>
      </c>
      <c r="E118" s="43">
        <f>350000/E117*12</f>
        <v>7.5926369499292719</v>
      </c>
    </row>
    <row r="119" spans="1:15" ht="32.25" thickBot="1" x14ac:dyDescent="0.3">
      <c r="A119" s="8" t="s">
        <v>53</v>
      </c>
      <c r="B119" s="12" t="s">
        <v>90</v>
      </c>
      <c r="C119" s="16" t="s">
        <v>91</v>
      </c>
      <c r="D119" s="33" t="s">
        <v>135</v>
      </c>
      <c r="E119" s="44">
        <f>D117/D113</f>
        <v>0.8285601947200899</v>
      </c>
    </row>
    <row r="120" spans="1:15" ht="19.5" thickBot="1" x14ac:dyDescent="0.3">
      <c r="A120" s="1"/>
    </row>
    <row r="121" spans="1:15" ht="18.75" x14ac:dyDescent="0.25">
      <c r="A121" s="51" t="s">
        <v>155</v>
      </c>
      <c r="B121" s="51"/>
      <c r="C121" s="51"/>
      <c r="D121" s="51"/>
      <c r="E121" s="5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19.5" thickBot="1" x14ac:dyDescent="0.3">
      <c r="A122" s="49" t="s">
        <v>92</v>
      </c>
      <c r="B122" s="49"/>
      <c r="C122" s="49"/>
      <c r="D122" s="49"/>
    </row>
    <row r="123" spans="1:15" ht="62.25" customHeight="1" x14ac:dyDescent="0.25">
      <c r="A123" s="2" t="s">
        <v>2</v>
      </c>
      <c r="B123" s="59" t="s">
        <v>93</v>
      </c>
      <c r="C123" s="4" t="s">
        <v>8</v>
      </c>
      <c r="D123" s="59" t="s">
        <v>95</v>
      </c>
    </row>
    <row r="124" spans="1:15" ht="16.5" thickBot="1" x14ac:dyDescent="0.3">
      <c r="A124" s="3" t="s">
        <v>3</v>
      </c>
      <c r="B124" s="60"/>
      <c r="C124" s="6" t="s">
        <v>94</v>
      </c>
      <c r="D124" s="60"/>
    </row>
    <row r="125" spans="1:15" ht="180" customHeight="1" thickBot="1" x14ac:dyDescent="0.3">
      <c r="A125" s="3">
        <v>1</v>
      </c>
      <c r="B125" s="14" t="s">
        <v>96</v>
      </c>
      <c r="C125" s="6">
        <v>350000</v>
      </c>
      <c r="D125" s="6">
        <v>100</v>
      </c>
    </row>
    <row r="126" spans="1:15" ht="32.25" thickBot="1" x14ac:dyDescent="0.3">
      <c r="A126" s="3">
        <v>2</v>
      </c>
      <c r="B126" s="14" t="s">
        <v>97</v>
      </c>
      <c r="C126" s="6"/>
      <c r="D126" s="6"/>
    </row>
    <row r="127" spans="1:15" ht="48" thickBot="1" x14ac:dyDescent="0.3">
      <c r="A127" s="3">
        <v>3</v>
      </c>
      <c r="B127" s="14" t="s">
        <v>98</v>
      </c>
      <c r="C127" s="6"/>
      <c r="D127" s="6"/>
    </row>
    <row r="128" spans="1:15" ht="16.5" thickBot="1" x14ac:dyDescent="0.3">
      <c r="A128" s="5">
        <v>4</v>
      </c>
      <c r="B128" s="14" t="s">
        <v>35</v>
      </c>
      <c r="C128" s="34">
        <f>SUM(C125:C127)</f>
        <v>350000</v>
      </c>
      <c r="D128" s="34">
        <f>SUM(D125:D127)</f>
        <v>100</v>
      </c>
    </row>
    <row r="129" spans="1:4" ht="18.75" x14ac:dyDescent="0.25">
      <c r="A129" s="20"/>
    </row>
    <row r="130" spans="1:4" ht="18.75" x14ac:dyDescent="0.25">
      <c r="A130" s="51" t="s">
        <v>114</v>
      </c>
      <c r="B130" s="51"/>
      <c r="C130" s="51"/>
      <c r="D130" s="51"/>
    </row>
    <row r="131" spans="1:4" ht="19.5" thickBot="1" x14ac:dyDescent="0.3">
      <c r="A131" s="49" t="s">
        <v>99</v>
      </c>
      <c r="B131" s="49"/>
      <c r="C131" s="49"/>
    </row>
    <row r="132" spans="1:4" ht="78" customHeight="1" thickBot="1" x14ac:dyDescent="0.3">
      <c r="A132" s="8" t="s">
        <v>113</v>
      </c>
      <c r="B132" s="16" t="s">
        <v>100</v>
      </c>
      <c r="C132" s="16" t="s">
        <v>101</v>
      </c>
    </row>
    <row r="133" spans="1:4" ht="135.75" customHeight="1" thickBot="1" x14ac:dyDescent="0.3">
      <c r="A133" s="8" t="s">
        <v>10</v>
      </c>
      <c r="B133" s="46" t="s">
        <v>150</v>
      </c>
      <c r="C133" s="46" t="s">
        <v>151</v>
      </c>
    </row>
    <row r="134" spans="1:4" ht="141" customHeight="1" thickBot="1" x14ac:dyDescent="0.3">
      <c r="A134" s="8" t="s">
        <v>15</v>
      </c>
      <c r="B134" s="47" t="s">
        <v>152</v>
      </c>
      <c r="C134" s="48" t="s">
        <v>153</v>
      </c>
    </row>
    <row r="135" spans="1:4" ht="35.25" customHeight="1" thickBot="1" x14ac:dyDescent="0.3">
      <c r="A135" s="8" t="s">
        <v>19</v>
      </c>
      <c r="B135" s="12"/>
      <c r="C135" s="12"/>
    </row>
    <row r="136" spans="1:4" ht="16.5" thickBot="1" x14ac:dyDescent="0.3">
      <c r="A136" s="8" t="s">
        <v>14</v>
      </c>
      <c r="B136" s="12"/>
      <c r="C136" s="12"/>
    </row>
    <row r="137" spans="1:4" ht="18.75" x14ac:dyDescent="0.25">
      <c r="A137" s="1"/>
    </row>
  </sheetData>
  <mergeCells count="72">
    <mergeCell ref="M107:M108"/>
    <mergeCell ref="N107:N108"/>
    <mergeCell ref="O107:O108"/>
    <mergeCell ref="A107:A108"/>
    <mergeCell ref="H107:H108"/>
    <mergeCell ref="I107:I108"/>
    <mergeCell ref="J107:J108"/>
    <mergeCell ref="K107:K108"/>
    <mergeCell ref="L107:L108"/>
    <mergeCell ref="C107:C108"/>
    <mergeCell ref="D107:D108"/>
    <mergeCell ref="E107:E108"/>
    <mergeCell ref="F107:F108"/>
    <mergeCell ref="G107:G108"/>
    <mergeCell ref="A122:D122"/>
    <mergeCell ref="A130:D130"/>
    <mergeCell ref="A131:C131"/>
    <mergeCell ref="A121:E121"/>
    <mergeCell ref="A110:E110"/>
    <mergeCell ref="A111:E111"/>
    <mergeCell ref="B123:B124"/>
    <mergeCell ref="D123:D124"/>
    <mergeCell ref="A91:O91"/>
    <mergeCell ref="A90:O90"/>
    <mergeCell ref="A74:C74"/>
    <mergeCell ref="A64:H64"/>
    <mergeCell ref="H66:H67"/>
    <mergeCell ref="D66:D67"/>
    <mergeCell ref="E66:E67"/>
    <mergeCell ref="F66:F67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58:H58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56:G56"/>
    <mergeCell ref="B76:B77"/>
    <mergeCell ref="C76:C77"/>
    <mergeCell ref="B66:B67"/>
    <mergeCell ref="C66:C67"/>
    <mergeCell ref="G66:G67"/>
    <mergeCell ref="A57:H57"/>
    <mergeCell ref="A65:H65"/>
    <mergeCell ref="A63:H63"/>
    <mergeCell ref="A62:H62"/>
    <mergeCell ref="A75:C75"/>
    <mergeCell ref="A61:H61"/>
    <mergeCell ref="A60:H60"/>
    <mergeCell ref="A59:H59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2026-02-10T09:14:29Z</dcterms:modified>
</cp:coreProperties>
</file>