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"/>
    </mc:Choice>
  </mc:AlternateContent>
  <xr:revisionPtr revIDLastSave="0" documentId="8_{9A486B48-D766-4207-9C93-B893932E56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9" i="1" l="1"/>
  <c r="E115" i="1"/>
  <c r="O108" i="1"/>
  <c r="E118" i="1"/>
  <c r="D106" i="1"/>
  <c r="E106" i="1"/>
  <c r="F106" i="1"/>
  <c r="G106" i="1"/>
  <c r="H106" i="1"/>
  <c r="I106" i="1"/>
  <c r="J106" i="1"/>
  <c r="K106" i="1"/>
  <c r="L106" i="1"/>
  <c r="M106" i="1"/>
  <c r="N106" i="1"/>
  <c r="C106" i="1"/>
  <c r="F31" i="1"/>
  <c r="F32" i="1"/>
  <c r="F33" i="1"/>
  <c r="F51" i="1" l="1"/>
  <c r="N100" i="1"/>
  <c r="M100" i="1"/>
  <c r="L100" i="1"/>
  <c r="K100" i="1"/>
  <c r="J100" i="1"/>
  <c r="I100" i="1"/>
  <c r="H100" i="1"/>
  <c r="G100" i="1"/>
  <c r="F100" i="1"/>
  <c r="D100" i="1"/>
  <c r="E100" i="1"/>
  <c r="C100" i="1"/>
  <c r="D129" i="1"/>
  <c r="C129" i="1"/>
  <c r="O105" i="1"/>
  <c r="O100" i="1" l="1"/>
  <c r="O102" i="1" l="1"/>
  <c r="C89" i="1"/>
  <c r="F69" i="1"/>
  <c r="H70" i="1"/>
  <c r="H71" i="1"/>
  <c r="H72" i="1"/>
  <c r="F70" i="1"/>
  <c r="F71" i="1"/>
  <c r="F72" i="1"/>
  <c r="H69" i="1"/>
  <c r="F50" i="1"/>
  <c r="F47" i="1"/>
  <c r="F46" i="1" s="1"/>
  <c r="F35" i="1"/>
  <c r="F36" i="1"/>
  <c r="F37" i="1"/>
  <c r="F39" i="1"/>
  <c r="F38" i="1" s="1"/>
  <c r="F40" i="1"/>
  <c r="F41" i="1"/>
  <c r="F42" i="1"/>
  <c r="F43" i="1"/>
  <c r="F44" i="1"/>
  <c r="F45" i="1"/>
  <c r="F30" i="1"/>
  <c r="F29" i="1" s="1"/>
  <c r="H73" i="1" l="1"/>
  <c r="C99" i="1" s="1"/>
  <c r="C98" i="1" s="1"/>
  <c r="F34" i="1"/>
  <c r="F99" i="1"/>
  <c r="F98" i="1" s="1"/>
  <c r="M99" i="1"/>
  <c r="M98" i="1" s="1"/>
  <c r="G99" i="1"/>
  <c r="G98" i="1" s="1"/>
  <c r="L99" i="1"/>
  <c r="L98" i="1" s="1"/>
  <c r="K99" i="1"/>
  <c r="K98" i="1" s="1"/>
  <c r="F73" i="1"/>
  <c r="E97" i="1" s="1"/>
  <c r="M97" i="1" l="1"/>
  <c r="M104" i="1" s="1"/>
  <c r="D99" i="1"/>
  <c r="D98" i="1" s="1"/>
  <c r="E99" i="1"/>
  <c r="E98" i="1" s="1"/>
  <c r="J99" i="1"/>
  <c r="J98" i="1" s="1"/>
  <c r="C97" i="1"/>
  <c r="H99" i="1"/>
  <c r="H98" i="1" s="1"/>
  <c r="I99" i="1"/>
  <c r="I98" i="1" s="1"/>
  <c r="N99" i="1"/>
  <c r="N98" i="1" s="1"/>
  <c r="F97" i="1"/>
  <c r="F104" i="1" s="1"/>
  <c r="K97" i="1"/>
  <c r="K104" i="1" s="1"/>
  <c r="G97" i="1"/>
  <c r="G104" i="1" s="1"/>
  <c r="L97" i="1"/>
  <c r="L104" i="1" s="1"/>
  <c r="N97" i="1"/>
  <c r="I97" i="1"/>
  <c r="H97" i="1"/>
  <c r="H104" i="1" s="1"/>
  <c r="J97" i="1"/>
  <c r="J104" i="1" s="1"/>
  <c r="D97" i="1"/>
  <c r="F54" i="1"/>
  <c r="G103" i="1"/>
  <c r="C103" i="1"/>
  <c r="E104" i="1"/>
  <c r="E103" i="1"/>
  <c r="J103" i="1"/>
  <c r="J107" i="1" l="1"/>
  <c r="O98" i="1"/>
  <c r="E116" i="1" s="1"/>
  <c r="D116" i="1" s="1"/>
  <c r="N103" i="1"/>
  <c r="M103" i="1"/>
  <c r="M107" i="1" s="1"/>
  <c r="G107" i="1"/>
  <c r="D103" i="1"/>
  <c r="D107" i="1" s="1"/>
  <c r="O99" i="1"/>
  <c r="K103" i="1"/>
  <c r="K107" i="1" s="1"/>
  <c r="N104" i="1"/>
  <c r="L103" i="1"/>
  <c r="L107" i="1" s="1"/>
  <c r="F103" i="1"/>
  <c r="F107" i="1" s="1"/>
  <c r="D104" i="1"/>
  <c r="I104" i="1"/>
  <c r="I103" i="1"/>
  <c r="I107" i="1" s="1"/>
  <c r="O97" i="1"/>
  <c r="E114" i="1" s="1"/>
  <c r="D114" i="1" s="1"/>
  <c r="H103" i="1"/>
  <c r="H107" i="1" s="1"/>
  <c r="E107" i="1"/>
  <c r="C104" i="1"/>
  <c r="C107" i="1" s="1"/>
  <c r="N107" i="1" l="1"/>
  <c r="O106" i="1"/>
  <c r="O103" i="1"/>
  <c r="O104" i="1"/>
  <c r="E117" i="1" s="1"/>
  <c r="D117" i="1" s="1"/>
  <c r="O107" i="1"/>
  <c r="D118" i="1" l="1"/>
  <c r="E120" i="1" s="1"/>
  <c r="D115" i="1" l="1"/>
</calcChain>
</file>

<file path=xl/sharedStrings.xml><?xml version="1.0" encoding="utf-8"?>
<sst xmlns="http://schemas.openxmlformats.org/spreadsheetml/2006/main" count="221" uniqueCount="162">
  <si>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</si>
  <si>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</si>
  <si>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</si>
  <si>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</si>
  <si>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</si>
  <si>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</si>
  <si>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</si>
  <si>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</si>
  <si>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</si>
  <si>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</si>
  <si>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</si>
  <si>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</si>
  <si>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</si>
  <si>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</si>
  <si>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</si>
  <si>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</si>
  <si>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</si>
  <si>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</si>
  <si>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</si>
  <si>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</si>
  <si>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</si>
  <si>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</si>
  <si>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</si>
  <si>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</si>
  <si>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</si>
  <si>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</si>
  <si>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</si>
  <si>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</si>
  <si>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</si>
  <si>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</si>
  <si>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</si>
  <si>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</si>
  <si>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</si>
  <si>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</si>
  <si>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</si>
  <si>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</si>
  <si>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</si>
  <si>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</si>
  <si>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</si>
  <si>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</si>
  <si>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</si>
  <si>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</si>
  <si>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</si>
  <si>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</si>
  <si>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</si>
  <si>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</si>
  <si>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</si>
  <si>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</si>
  <si>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</si>
  <si>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</si>
  <si>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</si>
  <si>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</si>
  <si>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</si>
  <si>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</si>
  <si>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</si>
  <si>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</si>
  <si>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</si>
  <si>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</si>
  <si>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</si>
  <si>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</si>
  <si>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</si>
  <si>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</si>
  <si>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</si>
  <si>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</si>
  <si>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</si>
  <si>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</si>
  <si>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</si>
  <si>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</si>
  <si>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</si>
  <si>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</si>
  <si>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</si>
  <si>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</si>
  <si>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</si>
  <si>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</si>
  <si>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</si>
  <si>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</si>
  <si>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</si>
  <si>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</si>
  <si>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</si>
  <si>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</si>
  <si>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</si>
  <si>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</si>
  <si>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</si>
  <si>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</si>
  <si>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</si>
  <si>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</si>
  <si>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</si>
  <si>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</si>
  <si>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</si>
  <si>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</si>
  <si>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</si>
  <si>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</si>
  <si>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</si>
  <si>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</si>
  <si>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</si>
  <si>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</si>
  <si>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</si>
  <si>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</si>
  <si>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</si>
  <si>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</si>
  <si>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</si>
  <si>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</si>
  <si>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</si>
  <si>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</si>
  <si>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</si>
  <si>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</si>
  <si>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</si>
  <si>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</si>
  <si>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</si>
  <si>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</si>
  <si>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</si>
  <si>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</si>
  <si>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</si>
  <si>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</si>
  <si>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</si>
  <si>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</si>
  <si>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</si>
  <si>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</si>
  <si>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</si>
  <si>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</si>
  <si>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</si>
  <si>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</si>
  <si>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</si>
  <si>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>2.9.Опыт и достижения в планируемой деятельности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</si>
  <si>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</si>
  <si>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</si>
  <si>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</si>
  <si>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</si>
  <si>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</si>
  <si>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t>1.3.</t>
  </si>
  <si>
    <t>1.4.</t>
  </si>
  <si>
    <t>Теплица (4*12)</t>
  </si>
  <si>
    <t>Вспомогательное оборудование (генератор)</t>
  </si>
  <si>
    <t>Вспомогательное оборудование( элктрокотел для подогрева почвы)</t>
  </si>
  <si>
    <t>Вспомогательное оборудование (холодильник для хренения)</t>
  </si>
  <si>
    <t>Семена</t>
  </si>
  <si>
    <t>кг</t>
  </si>
  <si>
    <t xml:space="preserve">Зелень салата 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</si>
  <si>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 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</si>
  <si>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 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</si>
  <si>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 xml:space="preserve">создать хозяйство и выйти на плановые показатели выращивания зелени салата и сбыта продукции _.
- Способ достижения цели: на земельном участке построить круглогодичную теплицу. 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</si>
  <si>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</si>
  <si>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Срок реализации проекта</t>
    </r>
    <r>
      <rPr>
        <sz val="14"/>
        <color theme="1"/>
        <rFont val="Times New Roman"/>
        <family val="1"/>
        <charset val="204"/>
      </rPr>
      <t xml:space="preserve"> минимум 12 месяцев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</si>
  <si>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</si>
  <si>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 xml:space="preserve">Население города Липецка и Липецкой области </t>
    </r>
  </si>
  <si>
    <r>
      <t xml:space="preserve">3.2. Местоположение целевой аудитории (субъект РФ, населенный пункт) </t>
    </r>
    <r>
      <rPr>
        <sz val="14"/>
        <color theme="1"/>
        <rFont val="Times New Roman"/>
        <family val="1"/>
        <charset val="204"/>
      </rPr>
      <t>Липецкая область и
 г. Липецк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</si>
  <si>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крупные фермерские хозяйства, тепличные комплексы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</si>
  <si>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 xml:space="preserve">Выращивание растений экономичным, безопасным, экологически чистым способом для получения здоровых растений. Что повышает доступность людей питаться свежей, качественной зеленью и поднимает здоровье людей в целом. 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</si>
  <si>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устная договоренность с оптовыми покупателями, сдача продукции Агрегатору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</si>
  <si>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В настоящее время "Сарафанное радио". Также размещена информация в социальных сетях (вконтакте)</t>
    </r>
  </si>
  <si>
    <t>Не много клиентов</t>
  </si>
  <si>
    <t xml:space="preserve">Падение спроса </t>
  </si>
  <si>
    <t>Люди хотят покупать качественные продукты,  которых в сетевых магазинах очень мало, поэтому растет спрос на фермерские. Нужно правильно продвигать и рассказывать о пользе зелени.</t>
  </si>
  <si>
    <t>Рынок зелени насыщен продукцией местных производителей только в сезон. И очень скудный ассортимент. В любом случае это ничтожно малая доля потребления от нормы. Мы выращиваем круглый год, поэтому спрос в не сезон повышенный.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</si>
  <si>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</si>
  <si>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7 месяцев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</si>
  <si>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 </t>
    </r>
    <r>
      <rPr>
        <sz val="14"/>
        <color theme="1"/>
        <rFont val="Times New Roman"/>
        <family val="1"/>
        <charset val="204"/>
      </rPr>
      <t>Проект находится на стадии разработки, осуществляется мониторинг стоимости необходимого оборудования, прорабатывается вопрос рекламы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</si>
  <si>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Земельный участок в собственности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</si>
  <si>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Выращивание салата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</si>
  <si>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Круглогодичное выращивание салата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</si>
  <si>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7 дней 35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</si>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</sst>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11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9" fontId="5" fillId="2" borderId="6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8"/>
  <sheetViews>
    <sheetView tabSelected="1" topLeftCell="A10" zoomScale="93" zoomScaleNormal="93" workbookViewId="0">
      <selection activeCell="A16" sqref="A16:G16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21" customWidth="1"/>
    <col min="6" max="6" width="16.7109375" customWidth="1"/>
    <col min="7" max="7" width="15.7109375" customWidth="1"/>
    <col min="8" max="8" width="13.7109375" customWidth="1"/>
    <col min="10" max="10" width="11.140625" customWidth="1"/>
  </cols>
  <sheetData>
    <row r="1" spans="1:7" ht="18.75" x14ac:dyDescent="0.25">
      <c r="A1" s="58" t="s">
        <v>0</v>
      </c>
      <c r="B1" s="58"/>
      <c r="C1" s="58"/>
      <c r="D1" s="58"/>
      <c r="E1" s="58"/>
      <c r="F1" s="58"/>
      <c r="G1" s="58"/>
    </row>
    <row r="2" spans="1:7" ht="18.75" x14ac:dyDescent="0.3">
      <c r="A2" s="59" t="s">
        <v>102</v>
      </c>
      <c r="B2" s="59"/>
      <c r="C2" s="59"/>
      <c r="D2" s="59"/>
      <c r="E2" s="59"/>
      <c r="F2" s="59"/>
      <c r="G2" s="59"/>
    </row>
    <row r="3" spans="1:7" ht="19.5" customHeight="1" x14ac:dyDescent="0.3">
      <c r="A3" s="60" t="s">
        <v>138</v>
      </c>
      <c r="B3" s="60"/>
      <c r="C3" s="60"/>
      <c r="D3" s="60"/>
      <c r="E3" s="60"/>
      <c r="F3" s="60"/>
      <c r="G3" s="60"/>
    </row>
    <row r="4" spans="1:7" ht="18.75" x14ac:dyDescent="0.3">
      <c r="A4" s="60" t="s">
        <v>115</v>
      </c>
      <c r="B4" s="60"/>
      <c r="C4" s="60"/>
      <c r="D4" s="60"/>
      <c r="E4" s="60"/>
      <c r="F4" s="60"/>
      <c r="G4" s="60"/>
    </row>
    <row r="5" spans="1:7" ht="21" customHeight="1" x14ac:dyDescent="0.3">
      <c r="A5" s="60" t="s">
        <v>139</v>
      </c>
      <c r="B5" s="60"/>
      <c r="C5" s="60"/>
      <c r="D5" s="60"/>
      <c r="E5" s="60"/>
      <c r="F5" s="60"/>
      <c r="G5" s="60"/>
    </row>
    <row r="6" spans="1:7" s="22" customFormat="1" ht="18.75" x14ac:dyDescent="0.3">
      <c r="A6" s="60" t="s">
        <v>116</v>
      </c>
      <c r="B6" s="60"/>
      <c r="C6" s="60"/>
      <c r="D6" s="60"/>
      <c r="E6" s="60"/>
      <c r="F6" s="60"/>
      <c r="G6" s="60"/>
    </row>
    <row r="7" spans="1:7" ht="22.5" customHeight="1" x14ac:dyDescent="0.3">
      <c r="A7" s="60" t="s">
        <v>117</v>
      </c>
      <c r="B7" s="60"/>
      <c r="C7" s="60"/>
      <c r="D7" s="60"/>
      <c r="E7" s="60"/>
      <c r="F7" s="60"/>
      <c r="G7" s="60"/>
    </row>
    <row r="8" spans="1:7" ht="42.75" customHeight="1" x14ac:dyDescent="0.3">
      <c r="A8" s="60" t="s">
        <v>118</v>
      </c>
      <c r="B8" s="60"/>
      <c r="C8" s="60"/>
      <c r="D8" s="60"/>
      <c r="E8" s="60"/>
      <c r="F8" s="60"/>
      <c r="G8" s="60"/>
    </row>
    <row r="9" spans="1:7" ht="41.25" customHeight="1" x14ac:dyDescent="0.3">
      <c r="A9" s="60" t="s">
        <v>119</v>
      </c>
      <c r="B9" s="60"/>
      <c r="C9" s="60"/>
      <c r="D9" s="60"/>
      <c r="E9" s="60"/>
      <c r="F9" s="60"/>
      <c r="G9" s="60"/>
    </row>
    <row r="10" spans="1:7" ht="26.25" customHeight="1" x14ac:dyDescent="0.3">
      <c r="A10" s="59" t="s">
        <v>120</v>
      </c>
      <c r="B10" s="60"/>
      <c r="C10" s="60"/>
      <c r="D10" s="60"/>
      <c r="E10" s="60"/>
      <c r="F10" s="60"/>
      <c r="G10" s="60"/>
    </row>
    <row r="11" spans="1:7" ht="25.5" customHeight="1" x14ac:dyDescent="0.3">
      <c r="A11" s="59" t="s">
        <v>121</v>
      </c>
      <c r="B11" s="60"/>
      <c r="C11" s="60"/>
      <c r="D11" s="60"/>
      <c r="E11" s="60"/>
      <c r="F11" s="60"/>
      <c r="G11" s="60"/>
    </row>
    <row r="12" spans="1:7" ht="18.75" x14ac:dyDescent="0.3">
      <c r="A12" s="59" t="s">
        <v>103</v>
      </c>
      <c r="B12" s="59"/>
      <c r="C12" s="59"/>
      <c r="D12" s="59"/>
      <c r="E12" s="59"/>
      <c r="F12" s="59"/>
      <c r="G12" s="59"/>
    </row>
    <row r="13" spans="1:7" ht="21" customHeight="1" x14ac:dyDescent="0.3">
      <c r="A13" s="59" t="s">
        <v>158</v>
      </c>
      <c r="B13" s="60"/>
      <c r="C13" s="60"/>
      <c r="D13" s="60"/>
      <c r="E13" s="60"/>
      <c r="F13" s="60"/>
      <c r="G13" s="60"/>
    </row>
    <row r="14" spans="1:7" ht="60.75" customHeight="1" x14ac:dyDescent="0.3">
      <c r="A14" s="59" t="s">
        <v>140</v>
      </c>
      <c r="B14" s="59"/>
      <c r="C14" s="59"/>
      <c r="D14" s="59"/>
      <c r="E14" s="59"/>
      <c r="F14" s="59"/>
      <c r="G14" s="59"/>
    </row>
    <row r="15" spans="1:7" ht="24.75" customHeight="1" x14ac:dyDescent="0.3">
      <c r="A15" s="59" t="s">
        <v>159</v>
      </c>
      <c r="B15" s="60"/>
      <c r="C15" s="60"/>
      <c r="D15" s="60"/>
      <c r="E15" s="60"/>
      <c r="F15" s="60"/>
      <c r="G15" s="60"/>
    </row>
    <row r="16" spans="1:7" ht="43.5" customHeight="1" x14ac:dyDescent="0.3">
      <c r="A16" s="59" t="s">
        <v>161</v>
      </c>
      <c r="B16" s="59"/>
      <c r="C16" s="59"/>
      <c r="D16" s="59"/>
      <c r="E16" s="59"/>
      <c r="F16" s="59"/>
      <c r="G16" s="59"/>
    </row>
    <row r="17" spans="1:7" ht="42.75" customHeight="1" x14ac:dyDescent="0.3">
      <c r="A17" s="59" t="s">
        <v>160</v>
      </c>
      <c r="B17" s="59"/>
      <c r="C17" s="59"/>
      <c r="D17" s="59"/>
      <c r="E17" s="59"/>
      <c r="F17" s="59"/>
      <c r="G17" s="59"/>
    </row>
    <row r="18" spans="1:7" ht="51.75" customHeight="1" x14ac:dyDescent="0.3">
      <c r="A18" s="59" t="s">
        <v>157</v>
      </c>
      <c r="B18" s="59"/>
      <c r="C18" s="59"/>
      <c r="D18" s="59"/>
      <c r="E18" s="59"/>
      <c r="F18" s="59"/>
      <c r="G18" s="59"/>
    </row>
    <row r="19" spans="1:7" ht="24.75" customHeight="1" x14ac:dyDescent="0.3">
      <c r="A19" s="59" t="s">
        <v>122</v>
      </c>
      <c r="B19" s="59"/>
      <c r="C19" s="59"/>
      <c r="D19" s="59"/>
      <c r="E19" s="59"/>
      <c r="F19" s="59"/>
      <c r="G19" s="59"/>
    </row>
    <row r="20" spans="1:7" ht="42.75" customHeight="1" x14ac:dyDescent="0.3">
      <c r="A20" s="59" t="s">
        <v>141</v>
      </c>
      <c r="B20" s="60"/>
      <c r="C20" s="60"/>
      <c r="D20" s="60"/>
      <c r="E20" s="60"/>
      <c r="F20" s="60"/>
      <c r="G20" s="60"/>
    </row>
    <row r="21" spans="1:7" ht="24" customHeight="1" x14ac:dyDescent="0.3">
      <c r="A21" s="59" t="s">
        <v>123</v>
      </c>
      <c r="B21" s="60"/>
      <c r="C21" s="60"/>
      <c r="D21" s="60"/>
      <c r="E21" s="60"/>
      <c r="F21" s="60"/>
      <c r="G21" s="60"/>
    </row>
    <row r="22" spans="1:7" ht="64.5" customHeight="1" x14ac:dyDescent="0.3">
      <c r="A22" s="59" t="s">
        <v>156</v>
      </c>
      <c r="B22" s="60"/>
      <c r="C22" s="60"/>
      <c r="D22" s="60"/>
      <c r="E22" s="60"/>
      <c r="F22" s="60"/>
      <c r="G22" s="60"/>
    </row>
    <row r="23" spans="1:7" ht="18.75" x14ac:dyDescent="0.3">
      <c r="A23" s="59" t="s">
        <v>142</v>
      </c>
      <c r="B23" s="60"/>
      <c r="C23" s="60"/>
      <c r="D23" s="60"/>
      <c r="E23" s="60"/>
      <c r="F23" s="60"/>
      <c r="G23" s="60"/>
    </row>
    <row r="24" spans="1:7" ht="21.75" customHeight="1" x14ac:dyDescent="0.3">
      <c r="A24" s="59" t="s">
        <v>143</v>
      </c>
      <c r="B24" s="60"/>
      <c r="C24" s="60"/>
      <c r="D24" s="60"/>
      <c r="E24" s="60"/>
      <c r="F24" s="60"/>
      <c r="G24" s="60"/>
    </row>
    <row r="25" spans="1:7" ht="19.5" customHeight="1" x14ac:dyDescent="0.3">
      <c r="A25" s="59" t="s">
        <v>155</v>
      </c>
      <c r="B25" s="60"/>
      <c r="C25" s="60"/>
      <c r="D25" s="60"/>
      <c r="E25" s="60"/>
      <c r="F25" s="60"/>
      <c r="G25" s="60"/>
    </row>
    <row r="26" spans="1:7" ht="42" customHeight="1" x14ac:dyDescent="0.3">
      <c r="A26" s="59" t="s">
        <v>104</v>
      </c>
      <c r="B26" s="59"/>
      <c r="C26" s="59"/>
      <c r="D26" s="59"/>
      <c r="E26" s="59"/>
      <c r="F26" s="59"/>
      <c r="G26" s="59"/>
    </row>
    <row r="27" spans="1:7" ht="19.5" thickBot="1" x14ac:dyDescent="0.3">
      <c r="A27" s="51" t="s">
        <v>1</v>
      </c>
      <c r="B27" s="51"/>
      <c r="C27" s="51"/>
      <c r="D27" s="51"/>
      <c r="E27" s="51"/>
      <c r="F27" s="51"/>
      <c r="G27" s="51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32.25" thickBot="1" x14ac:dyDescent="0.3">
      <c r="A29" s="29" t="s">
        <v>10</v>
      </c>
      <c r="B29" s="29" t="s">
        <v>11</v>
      </c>
      <c r="C29" s="30"/>
      <c r="D29" s="30"/>
      <c r="E29" s="30"/>
      <c r="F29" s="33">
        <f>SUM(F30:F33)</f>
        <v>345000</v>
      </c>
      <c r="G29" s="30"/>
    </row>
    <row r="30" spans="1:7" ht="16.5" thickBot="1" x14ac:dyDescent="0.3">
      <c r="A30" s="17" t="s">
        <v>12</v>
      </c>
      <c r="B30" s="9" t="s">
        <v>131</v>
      </c>
      <c r="C30" s="7"/>
      <c r="D30" s="11">
        <v>1</v>
      </c>
      <c r="E30" s="11">
        <v>195000</v>
      </c>
      <c r="F30" s="33">
        <f t="shared" ref="F30:F45" si="0">D30*E30</f>
        <v>195000</v>
      </c>
      <c r="G30" s="7"/>
    </row>
    <row r="31" spans="1:7" ht="48" thickBot="1" x14ac:dyDescent="0.3">
      <c r="A31" s="17" t="s">
        <v>13</v>
      </c>
      <c r="B31" s="9" t="s">
        <v>132</v>
      </c>
      <c r="C31" s="7"/>
      <c r="D31" s="11">
        <v>1</v>
      </c>
      <c r="E31" s="11">
        <v>50000</v>
      </c>
      <c r="F31" s="33">
        <f t="shared" si="0"/>
        <v>50000</v>
      </c>
      <c r="G31" s="11"/>
    </row>
    <row r="32" spans="1:7" ht="63.75" thickBot="1" x14ac:dyDescent="0.3">
      <c r="A32" s="17" t="s">
        <v>129</v>
      </c>
      <c r="B32" s="9" t="s">
        <v>133</v>
      </c>
      <c r="C32" s="7"/>
      <c r="D32" s="11">
        <v>1</v>
      </c>
      <c r="E32" s="11">
        <v>65000</v>
      </c>
      <c r="F32" s="33">
        <f t="shared" si="0"/>
        <v>65000</v>
      </c>
      <c r="G32" s="11"/>
    </row>
    <row r="33" spans="1:7" ht="63.75" thickBot="1" x14ac:dyDescent="0.3">
      <c r="A33" s="17" t="s">
        <v>130</v>
      </c>
      <c r="B33" s="9" t="s">
        <v>134</v>
      </c>
      <c r="C33" s="7"/>
      <c r="D33" s="11">
        <v>1</v>
      </c>
      <c r="E33" s="11">
        <v>35000</v>
      </c>
      <c r="F33" s="33">
        <f t="shared" si="0"/>
        <v>35000</v>
      </c>
      <c r="G33" s="11"/>
    </row>
    <row r="34" spans="1:7" ht="48" thickBot="1" x14ac:dyDescent="0.3">
      <c r="A34" s="17" t="s">
        <v>15</v>
      </c>
      <c r="B34" s="14" t="s">
        <v>16</v>
      </c>
      <c r="C34" s="13"/>
      <c r="D34" s="13"/>
      <c r="E34" s="13"/>
      <c r="F34" s="33">
        <f>SUM(F35:F37)</f>
        <v>5000</v>
      </c>
      <c r="G34" s="13"/>
    </row>
    <row r="35" spans="1:7" ht="16.5" thickBot="1" x14ac:dyDescent="0.3">
      <c r="A35" s="17" t="s">
        <v>17</v>
      </c>
      <c r="B35" s="14" t="s">
        <v>135</v>
      </c>
      <c r="C35" s="13"/>
      <c r="D35" s="13">
        <v>1</v>
      </c>
      <c r="E35" s="13">
        <v>5000</v>
      </c>
      <c r="F35" s="33">
        <f t="shared" si="0"/>
        <v>5000</v>
      </c>
      <c r="G35" s="13"/>
    </row>
    <row r="36" spans="1:7" ht="16.5" thickBot="1" x14ac:dyDescent="0.3">
      <c r="A36" s="17" t="s">
        <v>18</v>
      </c>
      <c r="B36" s="14"/>
      <c r="C36" s="13"/>
      <c r="D36" s="13"/>
      <c r="E36" s="13"/>
      <c r="F36" s="33">
        <f t="shared" si="0"/>
        <v>0</v>
      </c>
      <c r="G36" s="13"/>
    </row>
    <row r="37" spans="1:7" ht="16.5" thickBot="1" x14ac:dyDescent="0.3">
      <c r="A37" s="17" t="s">
        <v>14</v>
      </c>
      <c r="B37" s="14"/>
      <c r="C37" s="13"/>
      <c r="D37" s="13"/>
      <c r="E37" s="13"/>
      <c r="F37" s="33">
        <f t="shared" si="0"/>
        <v>0</v>
      </c>
      <c r="G37" s="13"/>
    </row>
    <row r="38" spans="1:7" ht="79.5" thickBot="1" x14ac:dyDescent="0.3">
      <c r="A38" s="17" t="s">
        <v>19</v>
      </c>
      <c r="B38" s="14" t="s">
        <v>20</v>
      </c>
      <c r="C38" s="13"/>
      <c r="D38" s="13"/>
      <c r="E38" s="13"/>
      <c r="F38" s="33">
        <f>SUM(F39:F41)</f>
        <v>0</v>
      </c>
      <c r="G38" s="13"/>
    </row>
    <row r="39" spans="1:7" ht="16.5" thickBot="1" x14ac:dyDescent="0.3">
      <c r="A39" s="17" t="s">
        <v>21</v>
      </c>
      <c r="B39" s="23"/>
      <c r="C39" s="16"/>
      <c r="D39" s="16"/>
      <c r="E39" s="16"/>
      <c r="F39" s="33">
        <f t="shared" si="0"/>
        <v>0</v>
      </c>
      <c r="G39" s="16"/>
    </row>
    <row r="40" spans="1:7" ht="16.5" thickBot="1" x14ac:dyDescent="0.3">
      <c r="A40" s="17" t="s">
        <v>22</v>
      </c>
      <c r="B40" s="14"/>
      <c r="C40" s="13"/>
      <c r="D40" s="13"/>
      <c r="E40" s="13"/>
      <c r="F40" s="33">
        <f t="shared" si="0"/>
        <v>0</v>
      </c>
      <c r="G40" s="13"/>
    </row>
    <row r="41" spans="1:7" ht="16.5" thickBot="1" x14ac:dyDescent="0.3">
      <c r="A41" s="17" t="s">
        <v>14</v>
      </c>
      <c r="B41" s="14"/>
      <c r="C41" s="13"/>
      <c r="D41" s="13"/>
      <c r="E41" s="13"/>
      <c r="F41" s="33">
        <f t="shared" si="0"/>
        <v>0</v>
      </c>
      <c r="G41" s="13"/>
    </row>
    <row r="42" spans="1:7" ht="409.6" thickBot="1" x14ac:dyDescent="0.3">
      <c r="A42" s="17" t="s">
        <v>23</v>
      </c>
      <c r="B42" s="14" t="s">
        <v>24</v>
      </c>
      <c r="C42" s="13"/>
      <c r="D42" s="13"/>
      <c r="E42" s="13"/>
      <c r="F42" s="33">
        <f t="shared" si="0"/>
        <v>0</v>
      </c>
      <c r="G42" s="13"/>
    </row>
    <row r="43" spans="1:7" ht="16.5" thickBot="1" x14ac:dyDescent="0.3">
      <c r="A43" s="17" t="s">
        <v>25</v>
      </c>
      <c r="B43" s="14"/>
      <c r="C43" s="13"/>
      <c r="D43" s="13"/>
      <c r="E43" s="13"/>
      <c r="F43" s="33">
        <f t="shared" si="0"/>
        <v>0</v>
      </c>
      <c r="G43" s="13"/>
    </row>
    <row r="44" spans="1:7" ht="16.5" thickBot="1" x14ac:dyDescent="0.3">
      <c r="A44" s="17" t="s">
        <v>26</v>
      </c>
      <c r="B44" s="14"/>
      <c r="C44" s="13"/>
      <c r="D44" s="13"/>
      <c r="E44" s="13"/>
      <c r="F44" s="33">
        <f t="shared" si="0"/>
        <v>0</v>
      </c>
      <c r="G44" s="13"/>
    </row>
    <row r="45" spans="1:7" ht="16.5" thickBot="1" x14ac:dyDescent="0.3">
      <c r="A45" s="17" t="s">
        <v>14</v>
      </c>
      <c r="B45" s="14"/>
      <c r="C45" s="13"/>
      <c r="D45" s="13"/>
      <c r="E45" s="13"/>
      <c r="F45" s="33">
        <f t="shared" si="0"/>
        <v>0</v>
      </c>
      <c r="G45" s="13"/>
    </row>
    <row r="46" spans="1:7" ht="284.25" thickBot="1" x14ac:dyDescent="0.3">
      <c r="A46" s="17" t="s">
        <v>27</v>
      </c>
      <c r="B46" s="14" t="s">
        <v>28</v>
      </c>
      <c r="C46" s="13"/>
      <c r="D46" s="13"/>
      <c r="E46" s="13"/>
      <c r="F46" s="33">
        <f>SUM(F47:F49)</f>
        <v>0</v>
      </c>
      <c r="G46" s="13"/>
    </row>
    <row r="47" spans="1:7" ht="16.5" thickBot="1" x14ac:dyDescent="0.3">
      <c r="A47" s="17" t="s">
        <v>29</v>
      </c>
      <c r="B47" s="14"/>
      <c r="C47" s="13"/>
      <c r="D47" s="13"/>
      <c r="E47" s="13"/>
      <c r="F47" s="34">
        <f>D47*E47</f>
        <v>0</v>
      </c>
      <c r="G47" s="13"/>
    </row>
    <row r="48" spans="1:7" ht="16.5" thickBot="1" x14ac:dyDescent="0.3">
      <c r="A48" s="17" t="s">
        <v>30</v>
      </c>
      <c r="B48" s="14"/>
      <c r="C48" s="13"/>
      <c r="D48" s="13"/>
      <c r="E48" s="13"/>
      <c r="F48" s="34"/>
      <c r="G48" s="13"/>
    </row>
    <row r="49" spans="1:8" ht="16.5" thickBot="1" x14ac:dyDescent="0.3">
      <c r="A49" s="17" t="s">
        <v>14</v>
      </c>
      <c r="B49" s="14"/>
      <c r="C49" s="13"/>
      <c r="D49" s="13"/>
      <c r="E49" s="13"/>
      <c r="F49" s="34"/>
      <c r="G49" s="13"/>
    </row>
    <row r="50" spans="1:8" ht="16.5" thickBot="1" x14ac:dyDescent="0.3">
      <c r="A50" s="17" t="s">
        <v>31</v>
      </c>
      <c r="B50" s="14" t="s">
        <v>32</v>
      </c>
      <c r="C50" s="13"/>
      <c r="D50" s="13"/>
      <c r="E50" s="13"/>
      <c r="F50" s="34">
        <f>SUM(F51:F53)</f>
        <v>0</v>
      </c>
      <c r="G50" s="13"/>
    </row>
    <row r="51" spans="1:8" ht="16.5" thickBot="1" x14ac:dyDescent="0.3">
      <c r="A51" s="17" t="s">
        <v>33</v>
      </c>
      <c r="B51" s="23"/>
      <c r="C51" s="13"/>
      <c r="D51" s="16"/>
      <c r="E51" s="16"/>
      <c r="F51" s="34">
        <f>E51*D51</f>
        <v>0</v>
      </c>
      <c r="G51" s="13"/>
    </row>
    <row r="52" spans="1:8" ht="16.5" thickBot="1" x14ac:dyDescent="0.3">
      <c r="A52" s="17" t="s">
        <v>34</v>
      </c>
      <c r="B52" s="14"/>
      <c r="C52" s="13"/>
      <c r="D52" s="13"/>
      <c r="E52" s="13"/>
      <c r="F52" s="34"/>
      <c r="G52" s="13"/>
    </row>
    <row r="53" spans="1:8" ht="16.5" thickBot="1" x14ac:dyDescent="0.3">
      <c r="A53" s="17" t="s">
        <v>14</v>
      </c>
      <c r="B53" s="14"/>
      <c r="C53" s="13"/>
      <c r="D53" s="13"/>
      <c r="E53" s="13"/>
      <c r="F53" s="34"/>
      <c r="G53" s="13"/>
    </row>
    <row r="54" spans="1:8" ht="16.5" thickBot="1" x14ac:dyDescent="0.3">
      <c r="A54" s="17" t="s">
        <v>53</v>
      </c>
      <c r="B54" s="12" t="s">
        <v>35</v>
      </c>
      <c r="C54" s="10"/>
      <c r="D54" s="13"/>
      <c r="E54" s="13"/>
      <c r="F54" s="34">
        <f>F29+F34+F38+F42+F50+F46</f>
        <v>350000</v>
      </c>
      <c r="G54" s="13"/>
    </row>
    <row r="55" spans="1:8" ht="18.75" x14ac:dyDescent="0.25">
      <c r="A55" s="1"/>
    </row>
    <row r="56" spans="1:8" ht="15.75" x14ac:dyDescent="0.25">
      <c r="A56" s="27"/>
      <c r="B56" s="28"/>
      <c r="C56" s="27"/>
      <c r="D56" s="27"/>
      <c r="E56" s="27"/>
      <c r="F56" s="27"/>
      <c r="G56" s="27"/>
    </row>
    <row r="57" spans="1:8" ht="18.75" x14ac:dyDescent="0.25">
      <c r="A57" s="52" t="s">
        <v>106</v>
      </c>
      <c r="B57" s="52"/>
      <c r="C57" s="52"/>
      <c r="D57" s="52"/>
      <c r="E57" s="52"/>
      <c r="F57" s="52"/>
      <c r="G57" s="52"/>
      <c r="H57" s="26"/>
    </row>
    <row r="58" spans="1:8" ht="33" customHeight="1" x14ac:dyDescent="0.25">
      <c r="A58" s="55" t="s">
        <v>144</v>
      </c>
      <c r="B58" s="55"/>
      <c r="C58" s="55"/>
      <c r="D58" s="55"/>
      <c r="E58" s="55"/>
      <c r="F58" s="55"/>
      <c r="G58" s="55"/>
      <c r="H58" s="55"/>
    </row>
    <row r="59" spans="1:8" ht="50.25" customHeight="1" x14ac:dyDescent="0.3">
      <c r="A59" s="59" t="s">
        <v>145</v>
      </c>
      <c r="B59" s="61"/>
      <c r="C59" s="61"/>
      <c r="D59" s="61"/>
      <c r="E59" s="61"/>
      <c r="F59" s="61"/>
      <c r="G59" s="61"/>
      <c r="H59" s="61"/>
    </row>
    <row r="60" spans="1:8" ht="18.75" x14ac:dyDescent="0.25">
      <c r="A60" s="55" t="s">
        <v>146</v>
      </c>
      <c r="B60" s="55"/>
      <c r="C60" s="55"/>
      <c r="D60" s="55"/>
      <c r="E60" s="55"/>
      <c r="F60" s="55"/>
      <c r="G60" s="55"/>
      <c r="H60" s="55"/>
    </row>
    <row r="61" spans="1:8" ht="57" customHeight="1" x14ac:dyDescent="0.25">
      <c r="A61" s="55" t="s">
        <v>147</v>
      </c>
      <c r="B61" s="55"/>
      <c r="C61" s="55"/>
      <c r="D61" s="55"/>
      <c r="E61" s="55"/>
      <c r="F61" s="55"/>
      <c r="G61" s="55"/>
      <c r="H61" s="55"/>
    </row>
    <row r="62" spans="1:8" ht="18.75" x14ac:dyDescent="0.25">
      <c r="A62" s="55" t="s">
        <v>107</v>
      </c>
      <c r="B62" s="55"/>
      <c r="C62" s="55"/>
      <c r="D62" s="55"/>
      <c r="E62" s="55"/>
      <c r="F62" s="55"/>
      <c r="G62" s="55"/>
      <c r="H62" s="55"/>
    </row>
    <row r="63" spans="1:8" ht="45.75" customHeight="1" x14ac:dyDescent="0.25">
      <c r="A63" s="55" t="s">
        <v>148</v>
      </c>
      <c r="B63" s="55"/>
      <c r="C63" s="55"/>
      <c r="D63" s="55"/>
      <c r="E63" s="55"/>
      <c r="F63" s="55"/>
      <c r="G63" s="55"/>
      <c r="H63" s="55"/>
    </row>
    <row r="64" spans="1:8" ht="36.75" customHeight="1" x14ac:dyDescent="0.25">
      <c r="A64" s="55" t="s">
        <v>149</v>
      </c>
      <c r="B64" s="55"/>
      <c r="C64" s="55"/>
      <c r="D64" s="55"/>
      <c r="E64" s="55"/>
      <c r="F64" s="55"/>
      <c r="G64" s="55"/>
      <c r="H64" s="55"/>
    </row>
    <row r="65" spans="1:8" s="25" customFormat="1" ht="18.75" x14ac:dyDescent="0.25">
      <c r="A65" s="55" t="s">
        <v>108</v>
      </c>
      <c r="B65" s="55"/>
      <c r="C65" s="55"/>
      <c r="D65" s="55"/>
      <c r="E65" s="55"/>
      <c r="F65" s="55"/>
      <c r="G65" s="55"/>
      <c r="H65" s="55"/>
    </row>
    <row r="66" spans="1:8" ht="19.5" thickBot="1" x14ac:dyDescent="0.3">
      <c r="A66" s="51" t="s">
        <v>36</v>
      </c>
      <c r="B66" s="51"/>
      <c r="C66" s="51"/>
      <c r="D66" s="51"/>
      <c r="E66" s="51"/>
      <c r="F66" s="51"/>
      <c r="G66" s="51"/>
      <c r="H66" s="51"/>
    </row>
    <row r="67" spans="1:8" ht="62.25" customHeight="1" x14ac:dyDescent="0.25">
      <c r="A67" s="15" t="s">
        <v>2</v>
      </c>
      <c r="B67" s="56" t="s">
        <v>37</v>
      </c>
      <c r="C67" s="56" t="s">
        <v>38</v>
      </c>
      <c r="D67" s="56" t="s">
        <v>39</v>
      </c>
      <c r="E67" s="56" t="s">
        <v>40</v>
      </c>
      <c r="F67" s="56" t="s">
        <v>41</v>
      </c>
      <c r="G67" s="56" t="s">
        <v>42</v>
      </c>
      <c r="H67" s="56" t="s">
        <v>43</v>
      </c>
    </row>
    <row r="68" spans="1:8" ht="16.5" thickBot="1" x14ac:dyDescent="0.3">
      <c r="A68" s="17" t="s">
        <v>3</v>
      </c>
      <c r="B68" s="57"/>
      <c r="C68" s="57"/>
      <c r="D68" s="57"/>
      <c r="E68" s="57"/>
      <c r="F68" s="57"/>
      <c r="G68" s="57"/>
      <c r="H68" s="57"/>
    </row>
    <row r="69" spans="1:8" ht="16.5" thickBot="1" x14ac:dyDescent="0.3">
      <c r="A69" s="8" t="s">
        <v>10</v>
      </c>
      <c r="B69" s="12" t="s">
        <v>137</v>
      </c>
      <c r="C69" s="16" t="s">
        <v>136</v>
      </c>
      <c r="D69" s="16">
        <v>80</v>
      </c>
      <c r="E69" s="16">
        <v>800</v>
      </c>
      <c r="F69" s="35">
        <f>D69*E69</f>
        <v>64000</v>
      </c>
      <c r="G69" s="16"/>
      <c r="H69" s="35">
        <f>D69*G69</f>
        <v>0</v>
      </c>
    </row>
    <row r="70" spans="1:8" ht="16.5" thickBot="1" x14ac:dyDescent="0.3">
      <c r="A70" s="8" t="s">
        <v>15</v>
      </c>
      <c r="B70" s="12"/>
      <c r="C70" s="16"/>
      <c r="D70" s="16"/>
      <c r="E70" s="16"/>
      <c r="F70" s="35">
        <f t="shared" ref="F70:F72" si="1">D70*E70</f>
        <v>0</v>
      </c>
      <c r="G70" s="16"/>
      <c r="H70" s="35">
        <f t="shared" ref="H70:H72" si="2">D70*G70</f>
        <v>0</v>
      </c>
    </row>
    <row r="71" spans="1:8" ht="16.5" thickBot="1" x14ac:dyDescent="0.3">
      <c r="A71" s="8" t="s">
        <v>19</v>
      </c>
      <c r="B71" s="12"/>
      <c r="C71" s="16"/>
      <c r="D71" s="16"/>
      <c r="E71" s="16"/>
      <c r="F71" s="35">
        <f t="shared" si="1"/>
        <v>0</v>
      </c>
      <c r="G71" s="16"/>
      <c r="H71" s="35">
        <f t="shared" si="2"/>
        <v>0</v>
      </c>
    </row>
    <row r="72" spans="1:8" ht="16.5" thickBot="1" x14ac:dyDescent="0.3">
      <c r="A72" s="24" t="s">
        <v>14</v>
      </c>
      <c r="B72" s="12"/>
      <c r="C72" s="16"/>
      <c r="D72" s="16"/>
      <c r="E72" s="16"/>
      <c r="F72" s="35">
        <f t="shared" si="1"/>
        <v>0</v>
      </c>
      <c r="G72" s="16"/>
      <c r="H72" s="35">
        <f t="shared" si="2"/>
        <v>0</v>
      </c>
    </row>
    <row r="73" spans="1:8" ht="16.5" thickBot="1" x14ac:dyDescent="0.3">
      <c r="A73" s="24" t="s">
        <v>14</v>
      </c>
      <c r="B73" s="12" t="s">
        <v>44</v>
      </c>
      <c r="C73" s="13"/>
      <c r="D73" s="13"/>
      <c r="E73" s="13"/>
      <c r="F73" s="34">
        <f>SUM(F69:F72)</f>
        <v>64000</v>
      </c>
      <c r="G73" s="13"/>
      <c r="H73" s="34">
        <f>SUM(H69:H72)</f>
        <v>0</v>
      </c>
    </row>
    <row r="74" spans="1:8" ht="18.75" x14ac:dyDescent="0.25">
      <c r="A74" s="19"/>
    </row>
    <row r="75" spans="1:8" ht="18.75" x14ac:dyDescent="0.25">
      <c r="A75" s="52" t="s">
        <v>110</v>
      </c>
      <c r="B75" s="52"/>
      <c r="C75" s="52"/>
    </row>
    <row r="76" spans="1:8" ht="19.5" thickBot="1" x14ac:dyDescent="0.3">
      <c r="A76" s="51" t="s">
        <v>45</v>
      </c>
      <c r="B76" s="51"/>
      <c r="C76" s="51"/>
    </row>
    <row r="77" spans="1:8" ht="15.75" x14ac:dyDescent="0.25">
      <c r="A77" s="15" t="s">
        <v>2</v>
      </c>
      <c r="B77" s="56" t="s">
        <v>4</v>
      </c>
      <c r="C77" s="56" t="s">
        <v>46</v>
      </c>
    </row>
    <row r="78" spans="1:8" ht="16.5" thickBot="1" x14ac:dyDescent="0.3">
      <c r="A78" s="17" t="s">
        <v>3</v>
      </c>
      <c r="B78" s="57"/>
      <c r="C78" s="57"/>
    </row>
    <row r="79" spans="1:8" ht="16.5" thickBot="1" x14ac:dyDescent="0.3">
      <c r="A79" s="5" t="s">
        <v>10</v>
      </c>
      <c r="B79" s="14" t="s">
        <v>47</v>
      </c>
      <c r="C79" s="6"/>
    </row>
    <row r="80" spans="1:8" ht="32.25" thickBot="1" x14ac:dyDescent="0.3">
      <c r="A80" s="5" t="s">
        <v>15</v>
      </c>
      <c r="B80" s="14" t="s">
        <v>48</v>
      </c>
      <c r="C80" s="6">
        <v>1500</v>
      </c>
    </row>
    <row r="81" spans="1:15" ht="32.25" thickBot="1" x14ac:dyDescent="0.3">
      <c r="A81" s="5" t="s">
        <v>19</v>
      </c>
      <c r="B81" s="14" t="s">
        <v>49</v>
      </c>
      <c r="C81" s="6"/>
    </row>
    <row r="82" spans="1:15" ht="32.25" thickBot="1" x14ac:dyDescent="0.3">
      <c r="A82" s="5" t="s">
        <v>23</v>
      </c>
      <c r="B82" s="14" t="s">
        <v>50</v>
      </c>
      <c r="C82" s="6">
        <v>2000</v>
      </c>
    </row>
    <row r="83" spans="1:15" ht="16.5" thickBot="1" x14ac:dyDescent="0.3">
      <c r="A83" s="5" t="s">
        <v>27</v>
      </c>
      <c r="B83" s="14" t="s">
        <v>51</v>
      </c>
      <c r="C83" s="6"/>
    </row>
    <row r="84" spans="1:15" ht="36" customHeight="1" thickBot="1" x14ac:dyDescent="0.3">
      <c r="A84" s="5" t="s">
        <v>31</v>
      </c>
      <c r="B84" s="14" t="s">
        <v>52</v>
      </c>
      <c r="C84" s="6"/>
    </row>
    <row r="85" spans="1:15" ht="79.5" thickBot="1" x14ac:dyDescent="0.3">
      <c r="A85" s="5" t="s">
        <v>53</v>
      </c>
      <c r="B85" s="14" t="s">
        <v>54</v>
      </c>
      <c r="C85" s="6"/>
    </row>
    <row r="86" spans="1:15" ht="16.5" thickBot="1" x14ac:dyDescent="0.3">
      <c r="A86" s="5" t="s">
        <v>55</v>
      </c>
      <c r="B86" s="14" t="s">
        <v>56</v>
      </c>
      <c r="C86" s="6">
        <v>2560</v>
      </c>
    </row>
    <row r="87" spans="1:15" ht="16.5" thickBot="1" x14ac:dyDescent="0.3">
      <c r="A87" s="5" t="s">
        <v>14</v>
      </c>
      <c r="B87" s="14"/>
      <c r="C87" s="6"/>
    </row>
    <row r="88" spans="1:15" ht="16.5" thickBot="1" x14ac:dyDescent="0.3">
      <c r="A88" s="5" t="s">
        <v>14</v>
      </c>
      <c r="B88" s="14"/>
      <c r="C88" s="6"/>
    </row>
    <row r="89" spans="1:15" ht="16.5" thickBot="1" x14ac:dyDescent="0.3">
      <c r="A89" s="5" t="s">
        <v>14</v>
      </c>
      <c r="B89" s="14" t="s">
        <v>35</v>
      </c>
      <c r="C89" s="36">
        <f>C79+C80+C81+C82+C83+C84+C85+C86</f>
        <v>6060</v>
      </c>
    </row>
    <row r="90" spans="1:15" ht="18.75" x14ac:dyDescent="0.25">
      <c r="A90" s="1"/>
    </row>
    <row r="91" spans="1:15" ht="18.75" x14ac:dyDescent="0.25">
      <c r="A91" s="52" t="s">
        <v>109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</row>
    <row r="92" spans="1:15" ht="18.75" x14ac:dyDescent="0.25">
      <c r="A92" s="52" t="s">
        <v>57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</row>
    <row r="93" spans="1:15" ht="19.5" thickBot="1" x14ac:dyDescent="0.3">
      <c r="A93" s="18" t="s">
        <v>58</v>
      </c>
    </row>
    <row r="94" spans="1:15" ht="49.5" customHeight="1" thickBot="1" x14ac:dyDescent="0.3">
      <c r="A94" s="37" t="s">
        <v>105</v>
      </c>
      <c r="B94" s="37" t="s">
        <v>59</v>
      </c>
      <c r="C94" s="38" t="s">
        <v>60</v>
      </c>
      <c r="D94" s="38" t="s">
        <v>61</v>
      </c>
      <c r="E94" s="38" t="s">
        <v>62</v>
      </c>
      <c r="F94" s="38" t="s">
        <v>63</v>
      </c>
      <c r="G94" s="38" t="s">
        <v>64</v>
      </c>
      <c r="H94" s="38" t="s">
        <v>65</v>
      </c>
      <c r="I94" s="38" t="s">
        <v>66</v>
      </c>
      <c r="J94" s="38" t="s">
        <v>67</v>
      </c>
      <c r="K94" s="38" t="s">
        <v>68</v>
      </c>
      <c r="L94" s="38" t="s">
        <v>69</v>
      </c>
      <c r="M94" s="38" t="s">
        <v>70</v>
      </c>
      <c r="N94" s="38" t="s">
        <v>71</v>
      </c>
      <c r="O94" s="38" t="s">
        <v>35</v>
      </c>
    </row>
    <row r="95" spans="1:15" ht="32.25" thickBot="1" x14ac:dyDescent="0.3">
      <c r="A95" s="37" t="s">
        <v>10</v>
      </c>
      <c r="B95" s="39" t="s">
        <v>72</v>
      </c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</row>
    <row r="96" spans="1:15" ht="32.25" thickBot="1" x14ac:dyDescent="0.3">
      <c r="A96" s="40" t="s">
        <v>15</v>
      </c>
      <c r="B96" s="41" t="s">
        <v>73</v>
      </c>
      <c r="C96" s="42">
        <v>0.5</v>
      </c>
      <c r="D96" s="42">
        <v>0.7</v>
      </c>
      <c r="E96" s="42">
        <v>0.8</v>
      </c>
      <c r="F96" s="42">
        <v>0.9</v>
      </c>
      <c r="G96" s="42">
        <v>1</v>
      </c>
      <c r="H96" s="42">
        <v>1</v>
      </c>
      <c r="I96" s="42">
        <v>1</v>
      </c>
      <c r="J96" s="42">
        <v>1</v>
      </c>
      <c r="K96" s="42">
        <v>1</v>
      </c>
      <c r="L96" s="42">
        <v>1</v>
      </c>
      <c r="M96" s="42">
        <v>1</v>
      </c>
      <c r="N96" s="42">
        <v>1</v>
      </c>
      <c r="O96" s="35"/>
    </row>
    <row r="97" spans="1:15" ht="32.25" thickBot="1" x14ac:dyDescent="0.3">
      <c r="A97" s="40" t="s">
        <v>19</v>
      </c>
      <c r="B97" s="41" t="s">
        <v>74</v>
      </c>
      <c r="C97" s="35">
        <f>$F73*C96</f>
        <v>32000</v>
      </c>
      <c r="D97" s="35">
        <f t="shared" ref="D97:N97" si="3">$F73*D96</f>
        <v>44800</v>
      </c>
      <c r="E97" s="35">
        <f>$F73*E96</f>
        <v>51200</v>
      </c>
      <c r="F97" s="35">
        <f t="shared" si="3"/>
        <v>57600</v>
      </c>
      <c r="G97" s="35">
        <f t="shared" si="3"/>
        <v>64000</v>
      </c>
      <c r="H97" s="35">
        <f t="shared" si="3"/>
        <v>64000</v>
      </c>
      <c r="I97" s="35">
        <f t="shared" si="3"/>
        <v>64000</v>
      </c>
      <c r="J97" s="35">
        <f t="shared" si="3"/>
        <v>64000</v>
      </c>
      <c r="K97" s="35">
        <f t="shared" si="3"/>
        <v>64000</v>
      </c>
      <c r="L97" s="35">
        <f t="shared" si="3"/>
        <v>64000</v>
      </c>
      <c r="M97" s="35">
        <f t="shared" si="3"/>
        <v>64000</v>
      </c>
      <c r="N97" s="35">
        <f t="shared" si="3"/>
        <v>64000</v>
      </c>
      <c r="O97" s="35">
        <f>SUM(C97:N97)</f>
        <v>697600</v>
      </c>
    </row>
    <row r="98" spans="1:15" ht="66.75" customHeight="1" thickBot="1" x14ac:dyDescent="0.3">
      <c r="A98" s="40" t="s">
        <v>23</v>
      </c>
      <c r="B98" s="41" t="s">
        <v>111</v>
      </c>
      <c r="C98" s="35">
        <f>SUM(C99:C102)</f>
        <v>3500</v>
      </c>
      <c r="D98" s="35">
        <f>SUM(D99:D102)</f>
        <v>3500</v>
      </c>
      <c r="E98" s="35">
        <f>SUM(E99:E102)</f>
        <v>3500</v>
      </c>
      <c r="F98" s="35">
        <f t="shared" ref="F98:N98" si="4">SUM(F99:F102)</f>
        <v>3500</v>
      </c>
      <c r="G98" s="35">
        <f t="shared" si="4"/>
        <v>3500</v>
      </c>
      <c r="H98" s="35">
        <f t="shared" si="4"/>
        <v>3500</v>
      </c>
      <c r="I98" s="35">
        <f t="shared" si="4"/>
        <v>3500</v>
      </c>
      <c r="J98" s="35">
        <f t="shared" si="4"/>
        <v>3500</v>
      </c>
      <c r="K98" s="35">
        <f t="shared" si="4"/>
        <v>3500</v>
      </c>
      <c r="L98" s="35">
        <f t="shared" si="4"/>
        <v>3500</v>
      </c>
      <c r="M98" s="35">
        <f t="shared" si="4"/>
        <v>3500</v>
      </c>
      <c r="N98" s="35">
        <f t="shared" si="4"/>
        <v>3500</v>
      </c>
      <c r="O98" s="35">
        <f>SUM(C98:N98)</f>
        <v>42000</v>
      </c>
    </row>
    <row r="99" spans="1:15" ht="32.25" thickBot="1" x14ac:dyDescent="0.3">
      <c r="A99" s="40" t="s">
        <v>25</v>
      </c>
      <c r="B99" s="41" t="s">
        <v>124</v>
      </c>
      <c r="C99" s="35">
        <f>C96*H73</f>
        <v>0</v>
      </c>
      <c r="D99" s="35">
        <f>D96*H73</f>
        <v>0</v>
      </c>
      <c r="E99" s="35">
        <f>E96*H73</f>
        <v>0</v>
      </c>
      <c r="F99" s="35">
        <f>F96*H73</f>
        <v>0</v>
      </c>
      <c r="G99" s="35">
        <f>G96*H73</f>
        <v>0</v>
      </c>
      <c r="H99" s="35">
        <f>H96*H73</f>
        <v>0</v>
      </c>
      <c r="I99" s="35">
        <f>I96*H73</f>
        <v>0</v>
      </c>
      <c r="J99" s="35">
        <f>J96*H73</f>
        <v>0</v>
      </c>
      <c r="K99" s="35">
        <f>K96*H73</f>
        <v>0</v>
      </c>
      <c r="L99" s="35">
        <f>L96*H73</f>
        <v>0</v>
      </c>
      <c r="M99" s="35">
        <f>M96*H73</f>
        <v>0</v>
      </c>
      <c r="N99" s="35">
        <f>N96*H73</f>
        <v>0</v>
      </c>
      <c r="O99" s="35">
        <f>SUM(C99:N99)</f>
        <v>0</v>
      </c>
    </row>
    <row r="100" spans="1:15" ht="16.5" thickBot="1" x14ac:dyDescent="0.3">
      <c r="A100" s="40" t="s">
        <v>26</v>
      </c>
      <c r="B100" s="41" t="s">
        <v>127</v>
      </c>
      <c r="C100" s="35">
        <f>SUM(C79:C85)</f>
        <v>3500</v>
      </c>
      <c r="D100" s="35">
        <f>SUM(C79:C85)</f>
        <v>3500</v>
      </c>
      <c r="E100" s="35">
        <f>SUM(C79:C85)</f>
        <v>3500</v>
      </c>
      <c r="F100" s="35">
        <f>SUM(C79:C85)</f>
        <v>3500</v>
      </c>
      <c r="G100" s="35">
        <f>SUM(C79:C85)</f>
        <v>3500</v>
      </c>
      <c r="H100" s="35">
        <f>SUM(C79:C85)</f>
        <v>3500</v>
      </c>
      <c r="I100" s="35">
        <f>SUM(C79:C85)</f>
        <v>3500</v>
      </c>
      <c r="J100" s="35">
        <f>SUM(C79:C85)</f>
        <v>3500</v>
      </c>
      <c r="K100" s="35">
        <f>SUM(C79:C85)</f>
        <v>3500</v>
      </c>
      <c r="L100" s="35">
        <f>SUM(C79:C85)</f>
        <v>3500</v>
      </c>
      <c r="M100" s="35">
        <f>SUM(C79:C85)</f>
        <v>3500</v>
      </c>
      <c r="N100" s="35">
        <f>SUM(C79:C85)</f>
        <v>3500</v>
      </c>
      <c r="O100" s="35">
        <f>SUM(C100:N100)</f>
        <v>42000</v>
      </c>
    </row>
    <row r="101" spans="1:15" ht="16.5" thickBot="1" x14ac:dyDescent="0.3">
      <c r="A101" s="40"/>
      <c r="B101" s="41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</row>
    <row r="102" spans="1:15" ht="16.5" thickBot="1" x14ac:dyDescent="0.3">
      <c r="A102" s="40" t="s">
        <v>14</v>
      </c>
      <c r="B102" s="41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>
        <f t="shared" ref="O102:O103" si="5">SUM(C102:N102)</f>
        <v>0</v>
      </c>
    </row>
    <row r="103" spans="1:15" ht="32.25" thickBot="1" x14ac:dyDescent="0.3">
      <c r="A103" s="40" t="s">
        <v>27</v>
      </c>
      <c r="B103" s="41" t="s">
        <v>75</v>
      </c>
      <c r="C103" s="35">
        <f>C97-C98</f>
        <v>28500</v>
      </c>
      <c r="D103" s="35">
        <f>D97-D98</f>
        <v>41300</v>
      </c>
      <c r="E103" s="35">
        <f t="shared" ref="E103:N103" si="6">E97-E98</f>
        <v>47700</v>
      </c>
      <c r="F103" s="35">
        <f>F97-F98</f>
        <v>54100</v>
      </c>
      <c r="G103" s="35">
        <f t="shared" si="6"/>
        <v>60500</v>
      </c>
      <c r="H103" s="35">
        <f t="shared" si="6"/>
        <v>60500</v>
      </c>
      <c r="I103" s="35">
        <f t="shared" si="6"/>
        <v>60500</v>
      </c>
      <c r="J103" s="35">
        <f t="shared" si="6"/>
        <v>60500</v>
      </c>
      <c r="K103" s="35">
        <f t="shared" si="6"/>
        <v>60500</v>
      </c>
      <c r="L103" s="35">
        <f t="shared" si="6"/>
        <v>60500</v>
      </c>
      <c r="M103" s="35">
        <f t="shared" si="6"/>
        <v>60500</v>
      </c>
      <c r="N103" s="35">
        <f t="shared" si="6"/>
        <v>60500</v>
      </c>
      <c r="O103" s="35">
        <f t="shared" si="5"/>
        <v>655600</v>
      </c>
    </row>
    <row r="104" spans="1:15" ht="16.5" thickBot="1" x14ac:dyDescent="0.3">
      <c r="A104" s="40" t="s">
        <v>31</v>
      </c>
      <c r="B104" s="41" t="s">
        <v>76</v>
      </c>
      <c r="C104" s="35">
        <f>SUM(C105:C106)</f>
        <v>1280</v>
      </c>
      <c r="D104" s="35">
        <f>SUM(D105:D106)</f>
        <v>1792</v>
      </c>
      <c r="E104" s="35">
        <f t="shared" ref="E104:N104" si="7">SUM(E105:E106)</f>
        <v>2048</v>
      </c>
      <c r="F104" s="35">
        <f t="shared" si="7"/>
        <v>2304</v>
      </c>
      <c r="G104" s="35">
        <f>SUM(G105:G106)</f>
        <v>2560</v>
      </c>
      <c r="H104" s="35">
        <f t="shared" si="7"/>
        <v>2560</v>
      </c>
      <c r="I104" s="35">
        <f t="shared" si="7"/>
        <v>2560</v>
      </c>
      <c r="J104" s="35">
        <f t="shared" si="7"/>
        <v>2560</v>
      </c>
      <c r="K104" s="35">
        <f t="shared" si="7"/>
        <v>2560</v>
      </c>
      <c r="L104" s="35">
        <f t="shared" si="7"/>
        <v>2560</v>
      </c>
      <c r="M104" s="35">
        <f t="shared" si="7"/>
        <v>2560</v>
      </c>
      <c r="N104" s="35">
        <f t="shared" si="7"/>
        <v>2560</v>
      </c>
      <c r="O104" s="35">
        <f>SUM(C104:N104)</f>
        <v>27904</v>
      </c>
    </row>
    <row r="105" spans="1:15" ht="33.75" thickBot="1" x14ac:dyDescent="0.3">
      <c r="A105" s="40"/>
      <c r="B105" s="43" t="s">
        <v>125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>
        <f t="shared" ref="O105:O107" si="8">SUM(C105:N105)</f>
        <v>0</v>
      </c>
    </row>
    <row r="106" spans="1:15" ht="50.25" thickBot="1" x14ac:dyDescent="0.3">
      <c r="A106" s="40"/>
      <c r="B106" s="43" t="s">
        <v>126</v>
      </c>
      <c r="C106" s="37">
        <f>C97*0.04</f>
        <v>1280</v>
      </c>
      <c r="D106" s="37">
        <f t="shared" ref="D106:N106" si="9">D97*0.04</f>
        <v>1792</v>
      </c>
      <c r="E106" s="37">
        <f t="shared" si="9"/>
        <v>2048</v>
      </c>
      <c r="F106" s="37">
        <f t="shared" si="9"/>
        <v>2304</v>
      </c>
      <c r="G106" s="37">
        <f t="shared" si="9"/>
        <v>2560</v>
      </c>
      <c r="H106" s="37">
        <f t="shared" si="9"/>
        <v>2560</v>
      </c>
      <c r="I106" s="37">
        <f t="shared" si="9"/>
        <v>2560</v>
      </c>
      <c r="J106" s="37">
        <f t="shared" si="9"/>
        <v>2560</v>
      </c>
      <c r="K106" s="37">
        <f t="shared" si="9"/>
        <v>2560</v>
      </c>
      <c r="L106" s="37">
        <f t="shared" si="9"/>
        <v>2560</v>
      </c>
      <c r="M106" s="37">
        <f t="shared" si="9"/>
        <v>2560</v>
      </c>
      <c r="N106" s="37">
        <f t="shared" si="9"/>
        <v>2560</v>
      </c>
      <c r="O106" s="37">
        <f t="shared" si="8"/>
        <v>27904</v>
      </c>
    </row>
    <row r="107" spans="1:15" ht="32.25" thickBot="1" x14ac:dyDescent="0.3">
      <c r="A107" s="40" t="s">
        <v>53</v>
      </c>
      <c r="B107" s="39" t="s">
        <v>77</v>
      </c>
      <c r="C107" s="37">
        <f>C103-C104</f>
        <v>27220</v>
      </c>
      <c r="D107" s="37">
        <f t="shared" ref="D107:N107" si="10">D103-D104</f>
        <v>39508</v>
      </c>
      <c r="E107" s="37">
        <f>E103-E104</f>
        <v>45652</v>
      </c>
      <c r="F107" s="37">
        <f t="shared" si="10"/>
        <v>51796</v>
      </c>
      <c r="G107" s="37">
        <f t="shared" si="10"/>
        <v>57940</v>
      </c>
      <c r="H107" s="37">
        <f t="shared" si="10"/>
        <v>57940</v>
      </c>
      <c r="I107" s="37">
        <f t="shared" si="10"/>
        <v>57940</v>
      </c>
      <c r="J107" s="37">
        <f t="shared" si="10"/>
        <v>57940</v>
      </c>
      <c r="K107" s="37">
        <f t="shared" si="10"/>
        <v>57940</v>
      </c>
      <c r="L107" s="37">
        <f t="shared" si="10"/>
        <v>57940</v>
      </c>
      <c r="M107" s="37">
        <f t="shared" si="10"/>
        <v>57940</v>
      </c>
      <c r="N107" s="37">
        <f t="shared" si="10"/>
        <v>57940</v>
      </c>
      <c r="O107" s="37">
        <f t="shared" si="8"/>
        <v>627696</v>
      </c>
    </row>
    <row r="108" spans="1:15" ht="16.5" thickBot="1" x14ac:dyDescent="0.3">
      <c r="A108" s="49" t="s">
        <v>55</v>
      </c>
      <c r="B108" s="39" t="s">
        <v>78</v>
      </c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8">
        <f>D118/D114</f>
        <v>0.89979357798165138</v>
      </c>
    </row>
    <row r="109" spans="1:15" ht="16.5" thickBot="1" x14ac:dyDescent="0.3">
      <c r="A109" s="50"/>
      <c r="B109" s="44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8"/>
    </row>
    <row r="110" spans="1:15" ht="18.75" x14ac:dyDescent="0.25">
      <c r="A110" s="19"/>
    </row>
    <row r="111" spans="1:15" ht="18.75" x14ac:dyDescent="0.25">
      <c r="A111" s="52" t="s">
        <v>79</v>
      </c>
      <c r="B111" s="52"/>
      <c r="C111" s="52"/>
      <c r="D111" s="52"/>
      <c r="E111" s="52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ht="19.5" thickBot="1" x14ac:dyDescent="0.3">
      <c r="A112" s="51" t="s">
        <v>80</v>
      </c>
      <c r="B112" s="51"/>
      <c r="C112" s="51"/>
      <c r="D112" s="51"/>
      <c r="E112" s="51"/>
    </row>
    <row r="113" spans="1:15" ht="48" thickBot="1" x14ac:dyDescent="0.3">
      <c r="A113" s="8" t="s">
        <v>105</v>
      </c>
      <c r="B113" s="16" t="s">
        <v>59</v>
      </c>
      <c r="C113" s="16" t="s">
        <v>81</v>
      </c>
      <c r="D113" s="16" t="s">
        <v>112</v>
      </c>
      <c r="E113" s="16" t="s">
        <v>82</v>
      </c>
    </row>
    <row r="114" spans="1:15" ht="32.25" thickBot="1" x14ac:dyDescent="0.3">
      <c r="A114" s="8" t="s">
        <v>10</v>
      </c>
      <c r="B114" s="12" t="s">
        <v>83</v>
      </c>
      <c r="C114" s="16" t="s">
        <v>84</v>
      </c>
      <c r="D114" s="45">
        <f>E114/12</f>
        <v>58133.333333333336</v>
      </c>
      <c r="E114" s="35">
        <f>O97</f>
        <v>697600</v>
      </c>
    </row>
    <row r="115" spans="1:15" ht="32.25" thickBot="1" x14ac:dyDescent="0.3">
      <c r="A115" s="8" t="s">
        <v>15</v>
      </c>
      <c r="B115" s="12" t="s">
        <v>85</v>
      </c>
      <c r="C115" s="16" t="s">
        <v>84</v>
      </c>
      <c r="D115" s="45">
        <f>E115/12</f>
        <v>5825.333333333333</v>
      </c>
      <c r="E115" s="35">
        <f>E116+E117</f>
        <v>69904</v>
      </c>
    </row>
    <row r="116" spans="1:15" ht="16.5" thickBot="1" x14ac:dyDescent="0.3">
      <c r="A116" s="8" t="s">
        <v>19</v>
      </c>
      <c r="B116" s="12" t="s">
        <v>86</v>
      </c>
      <c r="C116" s="16" t="s">
        <v>84</v>
      </c>
      <c r="D116" s="45">
        <f>E116/12</f>
        <v>3500</v>
      </c>
      <c r="E116" s="35">
        <f>O98</f>
        <v>42000</v>
      </c>
    </row>
    <row r="117" spans="1:15" ht="16.5" thickBot="1" x14ac:dyDescent="0.3">
      <c r="A117" s="8" t="s">
        <v>23</v>
      </c>
      <c r="B117" s="12" t="s">
        <v>56</v>
      </c>
      <c r="C117" s="16" t="s">
        <v>84</v>
      </c>
      <c r="D117" s="45">
        <f t="shared" ref="D117:D118" si="11">E117/12</f>
        <v>2325.3333333333335</v>
      </c>
      <c r="E117" s="35">
        <f>O104</f>
        <v>27904</v>
      </c>
    </row>
    <row r="118" spans="1:15" ht="16.5" thickBot="1" x14ac:dyDescent="0.3">
      <c r="A118" s="8" t="s">
        <v>27</v>
      </c>
      <c r="B118" s="12" t="s">
        <v>87</v>
      </c>
      <c r="C118" s="16" t="s">
        <v>84</v>
      </c>
      <c r="D118" s="45">
        <f t="shared" si="11"/>
        <v>52308</v>
      </c>
      <c r="E118" s="35">
        <f>E114-E116-E117</f>
        <v>627696</v>
      </c>
    </row>
    <row r="119" spans="1:15" ht="16.5" thickBot="1" x14ac:dyDescent="0.3">
      <c r="A119" s="8" t="s">
        <v>31</v>
      </c>
      <c r="B119" s="12" t="s">
        <v>88</v>
      </c>
      <c r="C119" s="16" t="s">
        <v>89</v>
      </c>
      <c r="D119" s="45" t="s">
        <v>128</v>
      </c>
      <c r="E119" s="45">
        <f>350000/E118*12</f>
        <v>6.691137110958171</v>
      </c>
    </row>
    <row r="120" spans="1:15" ht="32.25" thickBot="1" x14ac:dyDescent="0.3">
      <c r="A120" s="8" t="s">
        <v>53</v>
      </c>
      <c r="B120" s="12" t="s">
        <v>90</v>
      </c>
      <c r="C120" s="16" t="s">
        <v>91</v>
      </c>
      <c r="D120" s="35" t="s">
        <v>128</v>
      </c>
      <c r="E120" s="46">
        <f>D118/D114</f>
        <v>0.89979357798165138</v>
      </c>
    </row>
    <row r="121" spans="1:15" ht="19.5" thickBot="1" x14ac:dyDescent="0.3">
      <c r="A121" s="1"/>
    </row>
    <row r="122" spans="1:15" ht="18.75" x14ac:dyDescent="0.25">
      <c r="A122" s="52" t="s">
        <v>154</v>
      </c>
      <c r="B122" s="52"/>
      <c r="C122" s="52"/>
      <c r="D122" s="52"/>
      <c r="E122" s="52"/>
      <c r="F122" s="21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ht="19.5" thickBot="1" x14ac:dyDescent="0.3">
      <c r="A123" s="51" t="s">
        <v>92</v>
      </c>
      <c r="B123" s="51"/>
      <c r="C123" s="51"/>
      <c r="D123" s="51"/>
    </row>
    <row r="124" spans="1:15" ht="62.25" customHeight="1" x14ac:dyDescent="0.25">
      <c r="A124" s="2" t="s">
        <v>2</v>
      </c>
      <c r="B124" s="53" t="s">
        <v>93</v>
      </c>
      <c r="C124" s="4" t="s">
        <v>8</v>
      </c>
      <c r="D124" s="53" t="s">
        <v>95</v>
      </c>
    </row>
    <row r="125" spans="1:15" ht="16.5" thickBot="1" x14ac:dyDescent="0.3">
      <c r="A125" s="3" t="s">
        <v>3</v>
      </c>
      <c r="B125" s="54"/>
      <c r="C125" s="6" t="s">
        <v>94</v>
      </c>
      <c r="D125" s="54"/>
    </row>
    <row r="126" spans="1:15" ht="180" customHeight="1" thickBot="1" x14ac:dyDescent="0.3">
      <c r="A126" s="3">
        <v>1</v>
      </c>
      <c r="B126" s="14" t="s">
        <v>96</v>
      </c>
      <c r="C126" s="6">
        <v>350000</v>
      </c>
      <c r="D126" s="6">
        <v>100</v>
      </c>
    </row>
    <row r="127" spans="1:15" ht="32.25" thickBot="1" x14ac:dyDescent="0.3">
      <c r="A127" s="3">
        <v>2</v>
      </c>
      <c r="B127" s="14" t="s">
        <v>97</v>
      </c>
      <c r="C127" s="6"/>
      <c r="D127" s="6"/>
    </row>
    <row r="128" spans="1:15" ht="48" thickBot="1" x14ac:dyDescent="0.3">
      <c r="A128" s="3">
        <v>3</v>
      </c>
      <c r="B128" s="14" t="s">
        <v>98</v>
      </c>
      <c r="C128" s="6"/>
      <c r="D128" s="6"/>
    </row>
    <row r="129" spans="1:4" ht="16.5" thickBot="1" x14ac:dyDescent="0.3">
      <c r="A129" s="5">
        <v>4</v>
      </c>
      <c r="B129" s="14" t="s">
        <v>35</v>
      </c>
      <c r="C129" s="36">
        <f>SUM(C126:C128)</f>
        <v>350000</v>
      </c>
      <c r="D129" s="36">
        <f>SUM(D126:D128)</f>
        <v>100</v>
      </c>
    </row>
    <row r="130" spans="1:4" ht="18.75" x14ac:dyDescent="0.25">
      <c r="A130" s="20"/>
    </row>
    <row r="131" spans="1:4" ht="18.75" x14ac:dyDescent="0.25">
      <c r="A131" s="52" t="s">
        <v>114</v>
      </c>
      <c r="B131" s="52"/>
      <c r="C131" s="52"/>
      <c r="D131" s="52"/>
    </row>
    <row r="132" spans="1:4" ht="19.5" thickBot="1" x14ac:dyDescent="0.3">
      <c r="A132" s="51" t="s">
        <v>99</v>
      </c>
      <c r="B132" s="51"/>
      <c r="C132" s="51"/>
    </row>
    <row r="133" spans="1:4" ht="78" customHeight="1" thickBot="1" x14ac:dyDescent="0.3">
      <c r="A133" s="8" t="s">
        <v>113</v>
      </c>
      <c r="B133" s="16" t="s">
        <v>100</v>
      </c>
      <c r="C133" s="16" t="s">
        <v>101</v>
      </c>
    </row>
    <row r="134" spans="1:4" ht="256.5" customHeight="1" thickBot="1" x14ac:dyDescent="0.3">
      <c r="A134" s="8" t="s">
        <v>10</v>
      </c>
      <c r="B134" s="12" t="s">
        <v>150</v>
      </c>
      <c r="C134" s="12" t="s">
        <v>152</v>
      </c>
    </row>
    <row r="135" spans="1:4" ht="240.75" customHeight="1" thickBot="1" x14ac:dyDescent="0.3">
      <c r="A135" s="8" t="s">
        <v>15</v>
      </c>
      <c r="B135" s="31" t="s">
        <v>151</v>
      </c>
      <c r="C135" s="32" t="s">
        <v>153</v>
      </c>
    </row>
    <row r="136" spans="1:4" ht="35.25" customHeight="1" thickBot="1" x14ac:dyDescent="0.3">
      <c r="A136" s="8" t="s">
        <v>19</v>
      </c>
      <c r="B136" s="12"/>
      <c r="C136" s="12"/>
    </row>
    <row r="137" spans="1:4" ht="16.5" thickBot="1" x14ac:dyDescent="0.3">
      <c r="A137" s="8" t="s">
        <v>14</v>
      </c>
      <c r="B137" s="12"/>
      <c r="C137" s="12"/>
    </row>
    <row r="138" spans="1:4" ht="18.75" x14ac:dyDescent="0.25">
      <c r="A138" s="1"/>
    </row>
  </sheetData>
  <mergeCells count="72">
    <mergeCell ref="A27:G27"/>
    <mergeCell ref="A26:G26"/>
    <mergeCell ref="A57:G57"/>
    <mergeCell ref="B77:B78"/>
    <mergeCell ref="C77:C78"/>
    <mergeCell ref="B67:B68"/>
    <mergeCell ref="C67:C68"/>
    <mergeCell ref="G67:G68"/>
    <mergeCell ref="A58:H58"/>
    <mergeCell ref="A66:H66"/>
    <mergeCell ref="A64:H64"/>
    <mergeCell ref="A63:H63"/>
    <mergeCell ref="A76:C76"/>
    <mergeCell ref="A62:H62"/>
    <mergeCell ref="A61:H61"/>
    <mergeCell ref="A60:H60"/>
    <mergeCell ref="A59:H59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92:O92"/>
    <mergeCell ref="A91:O91"/>
    <mergeCell ref="A75:C75"/>
    <mergeCell ref="A65:H65"/>
    <mergeCell ref="H67:H68"/>
    <mergeCell ref="D67:D68"/>
    <mergeCell ref="E67:E68"/>
    <mergeCell ref="F67:F68"/>
    <mergeCell ref="A123:D123"/>
    <mergeCell ref="A131:D131"/>
    <mergeCell ref="A132:C132"/>
    <mergeCell ref="A122:E122"/>
    <mergeCell ref="A111:E111"/>
    <mergeCell ref="A112:E112"/>
    <mergeCell ref="B124:B125"/>
    <mergeCell ref="D124:D125"/>
    <mergeCell ref="M108:M109"/>
    <mergeCell ref="N108:N109"/>
    <mergeCell ref="O108:O109"/>
    <mergeCell ref="A108:A109"/>
    <mergeCell ref="H108:H109"/>
    <mergeCell ref="I108:I109"/>
    <mergeCell ref="J108:J109"/>
    <mergeCell ref="K108:K109"/>
    <mergeCell ref="L108:L109"/>
    <mergeCell ref="C108:C109"/>
    <mergeCell ref="D108:D109"/>
    <mergeCell ref="E108:E109"/>
    <mergeCell ref="F108:F109"/>
    <mergeCell ref="G108:G109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2026-02-10T09:15:16Z</dcterms:modified>
</cp:coreProperties>
</file>