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"/>
    </mc:Choice>
  </mc:AlternateContent>
  <xr:revisionPtr revIDLastSave="0" documentId="8_{0748AE0D-17A0-4CCC-B47C-F8E6DA20FA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4" i="1" l="1"/>
  <c r="E120" i="1"/>
  <c r="F37" i="1"/>
  <c r="F38" i="1"/>
  <c r="F39" i="1"/>
  <c r="F40" i="1"/>
  <c r="F41" i="1"/>
  <c r="F42" i="1"/>
  <c r="F31" i="1"/>
  <c r="F32" i="1"/>
  <c r="F33" i="1"/>
  <c r="F34" i="1"/>
  <c r="F56" i="1"/>
  <c r="N105" i="1"/>
  <c r="M105" i="1"/>
  <c r="L105" i="1"/>
  <c r="K105" i="1"/>
  <c r="J105" i="1"/>
  <c r="I105" i="1"/>
  <c r="H105" i="1"/>
  <c r="G105" i="1"/>
  <c r="F105" i="1"/>
  <c r="D105" i="1"/>
  <c r="E105" i="1"/>
  <c r="C105" i="1"/>
  <c r="D134" i="1"/>
  <c r="C134" i="1"/>
  <c r="O110" i="1"/>
  <c r="O105" i="1" l="1"/>
  <c r="O107" i="1" l="1"/>
  <c r="C94" i="1"/>
  <c r="F74" i="1"/>
  <c r="H75" i="1"/>
  <c r="H76" i="1"/>
  <c r="H77" i="1"/>
  <c r="F75" i="1"/>
  <c r="F76" i="1"/>
  <c r="F77" i="1"/>
  <c r="H74" i="1"/>
  <c r="F55" i="1"/>
  <c r="F52" i="1"/>
  <c r="F51" i="1" s="1"/>
  <c r="F36" i="1"/>
  <c r="F44" i="1"/>
  <c r="F45" i="1"/>
  <c r="F46" i="1"/>
  <c r="F47" i="1"/>
  <c r="F48" i="1"/>
  <c r="F49" i="1"/>
  <c r="F50" i="1"/>
  <c r="F30" i="1"/>
  <c r="F43" i="1" l="1"/>
  <c r="H78" i="1"/>
  <c r="C104" i="1" s="1"/>
  <c r="C103" i="1" s="1"/>
  <c r="F35" i="1"/>
  <c r="F29" i="1"/>
  <c r="F78" i="1"/>
  <c r="E102" i="1" s="1"/>
  <c r="E111" i="1" s="1"/>
  <c r="E104" i="1" l="1"/>
  <c r="E103" i="1" s="1"/>
  <c r="E108" i="1" s="1"/>
  <c r="J104" i="1"/>
  <c r="J103" i="1" s="1"/>
  <c r="D104" i="1"/>
  <c r="D103" i="1" s="1"/>
  <c r="H104" i="1"/>
  <c r="H103" i="1" s="1"/>
  <c r="I104" i="1"/>
  <c r="I103" i="1" s="1"/>
  <c r="N104" i="1"/>
  <c r="N103" i="1" s="1"/>
  <c r="L104" i="1"/>
  <c r="L103" i="1" s="1"/>
  <c r="M104" i="1"/>
  <c r="M103" i="1" s="1"/>
  <c r="K104" i="1"/>
  <c r="K103" i="1" s="1"/>
  <c r="G104" i="1"/>
  <c r="G103" i="1" s="1"/>
  <c r="F104" i="1"/>
  <c r="F103" i="1" s="1"/>
  <c r="M102" i="1"/>
  <c r="K102" i="1"/>
  <c r="G102" i="1"/>
  <c r="L102" i="1"/>
  <c r="F102" i="1"/>
  <c r="C102" i="1"/>
  <c r="N102" i="1"/>
  <c r="I102" i="1"/>
  <c r="I111" i="1" s="1"/>
  <c r="H102" i="1"/>
  <c r="J102" i="1"/>
  <c r="D102" i="1"/>
  <c r="F59" i="1"/>
  <c r="F108" i="1"/>
  <c r="E109" i="1"/>
  <c r="E112" i="1" s="1"/>
  <c r="H111" i="1" l="1"/>
  <c r="H109" i="1" s="1"/>
  <c r="M111" i="1"/>
  <c r="M109" i="1" s="1"/>
  <c r="D111" i="1"/>
  <c r="D109" i="1" s="1"/>
  <c r="D112" i="1" s="1"/>
  <c r="N108" i="1"/>
  <c r="N112" i="1" s="1"/>
  <c r="N111" i="1"/>
  <c r="N109" i="1" s="1"/>
  <c r="G111" i="1"/>
  <c r="G109" i="1" s="1"/>
  <c r="F111" i="1"/>
  <c r="F109" i="1" s="1"/>
  <c r="F112" i="1" s="1"/>
  <c r="L111" i="1"/>
  <c r="L109" i="1" s="1"/>
  <c r="J111" i="1"/>
  <c r="J109" i="1" s="1"/>
  <c r="C108" i="1"/>
  <c r="C111" i="1"/>
  <c r="K111" i="1"/>
  <c r="K109" i="1" s="1"/>
  <c r="G108" i="1"/>
  <c r="D108" i="1"/>
  <c r="J108" i="1"/>
  <c r="L108" i="1"/>
  <c r="O103" i="1"/>
  <c r="E121" i="1" s="1"/>
  <c r="D121" i="1" s="1"/>
  <c r="O104" i="1"/>
  <c r="K108" i="1"/>
  <c r="M108" i="1"/>
  <c r="I109" i="1"/>
  <c r="I108" i="1"/>
  <c r="O102" i="1"/>
  <c r="E119" i="1" s="1"/>
  <c r="H108" i="1"/>
  <c r="C109" i="1"/>
  <c r="C112" i="1" s="1"/>
  <c r="J112" i="1" l="1"/>
  <c r="D119" i="1"/>
  <c r="K112" i="1"/>
  <c r="H112" i="1"/>
  <c r="M112" i="1"/>
  <c r="L112" i="1"/>
  <c r="G112" i="1"/>
  <c r="I112" i="1"/>
  <c r="O111" i="1"/>
  <c r="O108" i="1"/>
  <c r="O109" i="1"/>
  <c r="E122" i="1" s="1"/>
  <c r="D122" i="1" s="1"/>
  <c r="E123" i="1" l="1"/>
  <c r="O112" i="1"/>
  <c r="D123" i="1" l="1"/>
  <c r="D120" i="1"/>
  <c r="E125" i="1" l="1"/>
  <c r="O113" i="1"/>
</calcChain>
</file>

<file path=xl/sharedStrings.xml><?xml version="1.0" encoding="utf-8"?>
<sst xmlns="http://schemas.openxmlformats.org/spreadsheetml/2006/main" count="238" uniqueCount="175">
  <si>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</si>
  <si>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</si>
  <si>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</si>
  <si>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</si>
  <si>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</si>
  <si>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</si>
  <si>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</si>
  <si>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</si>
  <si>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</si>
  <si>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</si>
  <si>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</si>
  <si>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</si>
  <si>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</si>
  <si>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</si>
  <si>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</si>
  <si>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</si>
  <si>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</si>
  <si>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</si>
  <si>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</si>
  <si>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</si>
  <si>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</si>
  <si>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</si>
  <si>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</si>
  <si>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</si>
  <si>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</si>
  <si>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</si>
  <si>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</si>
  <si>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</si>
  <si>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</si>
  <si>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</si>
  <si>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</si>
  <si>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</si>
  <si>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</si>
  <si>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</si>
  <si>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</si>
  <si>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</si>
  <si>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</si>
  <si>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</si>
  <si>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</si>
  <si>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</si>
  <si>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</si>
  <si>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</si>
  <si>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</si>
  <si>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</si>
  <si>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</si>
  <si>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</si>
  <si>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</si>
  <si>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</si>
  <si>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</si>
  <si>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</si>
  <si>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</si>
  <si>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</si>
  <si>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</si>
  <si>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</si>
  <si>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</si>
  <si>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</si>
  <si>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</si>
  <si>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</si>
  <si>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</si>
  <si>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</si>
  <si>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</si>
  <si>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</si>
  <si>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</si>
  <si>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</si>
  <si>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</si>
  <si>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</si>
  <si>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</si>
  <si>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</si>
  <si>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</si>
  <si>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</si>
  <si>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</si>
  <si>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</si>
  <si>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</si>
  <si>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</si>
  <si>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</si>
  <si>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</si>
  <si>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</si>
  <si>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</si>
  <si>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</si>
  <si>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</si>
  <si>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</si>
  <si>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</si>
  <si>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</si>
  <si>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</si>
  <si>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</si>
  <si>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</si>
  <si>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</si>
  <si>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</si>
  <si>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</si>
  <si>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</si>
  <si>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</si>
  <si>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</si>
  <si>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</si>
  <si>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</si>
  <si>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</si>
  <si>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</si>
  <si>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</si>
  <si>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</si>
  <si>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</si>
  <si>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</si>
  <si>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</si>
  <si>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</si>
  <si>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</si>
  <si>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</si>
  <si>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</si>
  <si>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</si>
  <si>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</si>
  <si>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</si>
  <si>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</si>
  <si>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</si>
  <si>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</si>
  <si>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</si>
  <si>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</si>
  <si>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</si>
  <si>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</si>
  <si>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</si>
  <si>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</si>
  <si>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</si>
  <si>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</si>
  <si>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</si>
  <si>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</si>
  <si>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</si>
  <si>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</si>
  <si>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</si>
  <si>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</si>
  <si>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</si>
  <si>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</si>
  <si>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</si>
  <si>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</si>
  <si>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</si>
  <si>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Мотоблок</t>
  </si>
  <si>
    <t>Прицеп для мотоблока</t>
  </si>
  <si>
    <t>Сушилка для овощей и фруктов</t>
  </si>
  <si>
    <t>Таймер полива</t>
  </si>
  <si>
    <t>Рассада</t>
  </si>
  <si>
    <t>2.3.</t>
  </si>
  <si>
    <t>2.4.</t>
  </si>
  <si>
    <t>2.5.</t>
  </si>
  <si>
    <t>2.6.</t>
  </si>
  <si>
    <t>Капельная лента</t>
  </si>
  <si>
    <t>Труба ПНД</t>
  </si>
  <si>
    <t>Агротекстиль</t>
  </si>
  <si>
    <t>Укрывной материал</t>
  </si>
  <si>
    <t>Средство защиты растений</t>
  </si>
  <si>
    <t>2.7.</t>
  </si>
  <si>
    <t>Клубника</t>
  </si>
  <si>
    <t>кг.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</si>
  <si>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</si>
  <si>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</si>
  <si>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</si>
  <si>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 xml:space="preserve">Планируется развитие направления 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</si>
  <si>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</si>
  <si>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2 месяца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</si>
  <si>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Основные сегменты целевой аудитории:
1. **Частные покупатели**: Люди, предпочитающие свежие и качественные ягоды для личного потребления.
2. **Рынки и ярмарки**: Продавцы на местных рынках, которые закупают клубнику для последующей розничной продажи.
3. **Рестораны и кафе**: Заведения общественного питания, заинтересованные в приобретении свежих ягод для своих блюд и десертов.
4. **Переработчики**: Компании, занимающиеся переработкой ягод для производства варенья, джемов, соков и других продуктов.</t>
    </r>
  </si>
  <si>
    <r>
      <t xml:space="preserve">3.2. Местоположение целевой аудитории (субъект РФ, населенный пункт)  </t>
    </r>
    <r>
      <rPr>
        <sz val="14"/>
        <color theme="1"/>
        <rFont val="Times New Roman"/>
        <family val="1"/>
        <charset val="204"/>
      </rPr>
      <t>Липецкая область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</si>
  <si>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Фермерские хозяйства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</si>
  <si>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**Качество продукции**: Высокое качество и экологичность выращиваемой клубники.
2. **Свежесть**: Быстрая доставка продукции до потребителя, что обеспечивает максимальную свежесть ягод.
3. **Гибкость поставок**: Возможность заключения долгосрочных договоров на поставку клубники с гибкими условиями.
4. **Локальное производство**: Меньшие затраты на транспортировку и возможность предложить конкурентные цены за счет локального производства.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</si>
  <si>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Личная страничка (ВК), сарафанное радио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</si>
  <si>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устная договоренность с оптовыми покупателями</t>
    </r>
  </si>
  <si>
    <t>**Неблагоприятные погодные условия**: Засуха, сильные дожди, заморозки и т.д.</t>
  </si>
  <si>
    <t>**Болезни и вредители**: Распространение болезней и вредителей, которые могут повредить урожай.</t>
  </si>
  <si>
    <t>**Мониторинг погоды**: Постоянный мониторинг погодных условий и применение агротехнических мероприятий для защиты растений (установка парников, укрытие агроволокном и т.д.).</t>
  </si>
  <si>
    <t>**Эффективная защита растений**: Использование сертифицированных средств защиты растений, своевременное проведение профилактических обработок.</t>
  </si>
  <si>
    <t>Яндекс Маркет</t>
  </si>
  <si>
    <t>5.3.Источники финансирования бизнес-плана  (сметы расходов)</t>
  </si>
  <si>
    <t>Генератор</t>
  </si>
  <si>
    <t>Вентели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</si>
  <si>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2 месяцев</t>
    </r>
  </si>
  <si>
    <t>2.2.Цели и задачи проекта Цели:
1. **Основная цель**: Организация и развитие прибыльного бизнеса по выращиванию и продаже клубники в теплицах.
2. **Финансовая цель**: Достигнуть рентабельности и окупаемости бизнеса в течение первого года.
3. **Расширение**: Увеличение объемов производства и выход на новые рынки сбыта через три года.
4. **Качество продукции**: Обеспечить высокое качество и экологичность выращиваемой клубники.
 Задачи:
1. **Подготовка земельного участка**: Подбор и подготовка подходящего земельного участка для выращивания клубники.
2. **Закупка и посадка саженцев**: Закупка качественных саженцев клубники и их посадка в оптимальные сроки.
3. **Организация системы полива**: Установка и наладка системы капельного орошения для обеспечения эффективного полива растений.
4. **Защита растений**: Применение эффективных средств защиты растений от вредителей и болезней.
5. **Маркетинг и сбыт**: Разработка стратегии маркетинга и сбыта продукции, установление контактов с потенциальными покупателями.</t>
  </si>
  <si>
    <r>
      <t>2.7.Имеющееся оборудование/товары/сырье/имущество для бизнеса</t>
    </r>
    <r>
      <rPr>
        <sz val="14"/>
        <color theme="1"/>
        <rFont val="Times New Roman"/>
        <family val="1"/>
        <charset val="204"/>
      </rPr>
      <t xml:space="preserve"> Земельный участок, теплицы, садовый инвентарь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</si>
  <si>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Выращивание садовой клубники</t>
    </r>
  </si>
  <si>
    <r>
      <t xml:space="preserve">2.3.Направление деятельности  </t>
    </r>
    <r>
      <rPr>
        <sz val="14"/>
        <color theme="1"/>
        <rFont val="Times New Roman"/>
        <family val="1"/>
        <charset val="204"/>
      </rPr>
      <t>Выращивание садовой клубники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</si>
  <si>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 35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</si>
  <si>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Земельный участок в собственности</t>
    </r>
  </si>
  <si>
    <r>
      <t xml:space="preserve">2.4.Система налогообложения и основной вид экономической деятельности 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</si>
</sst>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right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9" fontId="6" fillId="2" borderId="8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3"/>
  <sheetViews>
    <sheetView tabSelected="1" topLeftCell="A16" zoomScaleNormal="100" workbookViewId="0">
      <selection activeCell="H17" sqref="H17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2.5703125" customWidth="1"/>
    <col min="6" max="6" width="14.28515625" customWidth="1"/>
    <col min="7" max="7" width="15.7109375" customWidth="1"/>
    <col min="8" max="8" width="13.7109375" customWidth="1"/>
    <col min="10" max="10" width="11.140625" customWidth="1"/>
    <col min="15" max="15" width="11.5703125" customWidth="1"/>
  </cols>
  <sheetData>
    <row r="1" spans="1:7" ht="18.75" x14ac:dyDescent="0.25">
      <c r="A1" s="61" t="s">
        <v>0</v>
      </c>
      <c r="B1" s="61"/>
      <c r="C1" s="61"/>
      <c r="D1" s="61"/>
      <c r="E1" s="61"/>
      <c r="F1" s="61"/>
      <c r="G1" s="61"/>
    </row>
    <row r="2" spans="1:7" ht="18.75" x14ac:dyDescent="0.3">
      <c r="A2" s="53" t="s">
        <v>102</v>
      </c>
      <c r="B2" s="53"/>
      <c r="C2" s="53"/>
      <c r="D2" s="53"/>
      <c r="E2" s="53"/>
      <c r="F2" s="53"/>
      <c r="G2" s="53"/>
    </row>
    <row r="3" spans="1:7" ht="19.5" customHeight="1" x14ac:dyDescent="0.3">
      <c r="A3" s="60" t="s">
        <v>147</v>
      </c>
      <c r="B3" s="60"/>
      <c r="C3" s="60"/>
      <c r="D3" s="60"/>
      <c r="E3" s="60"/>
      <c r="F3" s="60"/>
      <c r="G3" s="60"/>
    </row>
    <row r="4" spans="1:7" ht="18.75" x14ac:dyDescent="0.3">
      <c r="A4" s="60" t="s">
        <v>115</v>
      </c>
      <c r="B4" s="60"/>
      <c r="C4" s="60"/>
      <c r="D4" s="60"/>
      <c r="E4" s="60"/>
      <c r="F4" s="60"/>
      <c r="G4" s="60"/>
    </row>
    <row r="5" spans="1:7" ht="21" customHeight="1" x14ac:dyDescent="0.3">
      <c r="A5" s="60" t="s">
        <v>148</v>
      </c>
      <c r="B5" s="60"/>
      <c r="C5" s="60"/>
      <c r="D5" s="60"/>
      <c r="E5" s="60"/>
      <c r="F5" s="60"/>
      <c r="G5" s="60"/>
    </row>
    <row r="6" spans="1:7" s="23" customFormat="1" ht="18.75" x14ac:dyDescent="0.3">
      <c r="A6" s="60" t="s">
        <v>116</v>
      </c>
      <c r="B6" s="60"/>
      <c r="C6" s="60"/>
      <c r="D6" s="60"/>
      <c r="E6" s="60"/>
      <c r="F6" s="60"/>
      <c r="G6" s="60"/>
    </row>
    <row r="7" spans="1:7" ht="22.5" customHeight="1" x14ac:dyDescent="0.3">
      <c r="A7" s="60" t="s">
        <v>117</v>
      </c>
      <c r="B7" s="60"/>
      <c r="C7" s="60"/>
      <c r="D7" s="60"/>
      <c r="E7" s="60"/>
      <c r="F7" s="60"/>
      <c r="G7" s="60"/>
    </row>
    <row r="8" spans="1:7" ht="42.75" customHeight="1" x14ac:dyDescent="0.3">
      <c r="A8" s="60" t="s">
        <v>118</v>
      </c>
      <c r="B8" s="60"/>
      <c r="C8" s="60"/>
      <c r="D8" s="60"/>
      <c r="E8" s="60"/>
      <c r="F8" s="60"/>
      <c r="G8" s="60"/>
    </row>
    <row r="9" spans="1:7" ht="41.25" customHeight="1" x14ac:dyDescent="0.3">
      <c r="A9" s="60" t="s">
        <v>119</v>
      </c>
      <c r="B9" s="60"/>
      <c r="C9" s="60"/>
      <c r="D9" s="60"/>
      <c r="E9" s="60"/>
      <c r="F9" s="60"/>
      <c r="G9" s="60"/>
    </row>
    <row r="10" spans="1:7" ht="26.25" customHeight="1" x14ac:dyDescent="0.3">
      <c r="A10" s="53" t="s">
        <v>120</v>
      </c>
      <c r="B10" s="60"/>
      <c r="C10" s="60"/>
      <c r="D10" s="60"/>
      <c r="E10" s="60"/>
      <c r="F10" s="60"/>
      <c r="G10" s="60"/>
    </row>
    <row r="11" spans="1:7" ht="25.5" customHeight="1" x14ac:dyDescent="0.3">
      <c r="A11" s="53" t="s">
        <v>121</v>
      </c>
      <c r="B11" s="60"/>
      <c r="C11" s="60"/>
      <c r="D11" s="60"/>
      <c r="E11" s="60"/>
      <c r="F11" s="60"/>
      <c r="G11" s="60"/>
    </row>
    <row r="12" spans="1:7" ht="18.75" x14ac:dyDescent="0.3">
      <c r="A12" s="53" t="s">
        <v>103</v>
      </c>
      <c r="B12" s="53"/>
      <c r="C12" s="53"/>
      <c r="D12" s="53"/>
      <c r="E12" s="53"/>
      <c r="F12" s="53"/>
      <c r="G12" s="53"/>
    </row>
    <row r="13" spans="1:7" ht="21" customHeight="1" x14ac:dyDescent="0.3">
      <c r="A13" s="53" t="s">
        <v>170</v>
      </c>
      <c r="B13" s="60"/>
      <c r="C13" s="60"/>
      <c r="D13" s="60"/>
      <c r="E13" s="60"/>
      <c r="F13" s="60"/>
      <c r="G13" s="60"/>
    </row>
    <row r="14" spans="1:7" ht="409.5" customHeight="1" x14ac:dyDescent="0.3">
      <c r="A14" s="53" t="s">
        <v>168</v>
      </c>
      <c r="B14" s="53"/>
      <c r="C14" s="53"/>
      <c r="D14" s="53"/>
      <c r="E14" s="53"/>
      <c r="F14" s="53"/>
      <c r="G14" s="53"/>
    </row>
    <row r="15" spans="1:7" ht="24.75" customHeight="1" x14ac:dyDescent="0.3">
      <c r="A15" s="53" t="s">
        <v>171</v>
      </c>
      <c r="B15" s="60"/>
      <c r="C15" s="60"/>
      <c r="D15" s="60"/>
      <c r="E15" s="60"/>
      <c r="F15" s="60"/>
      <c r="G15" s="60"/>
    </row>
    <row r="16" spans="1:7" ht="62.25" customHeight="1" x14ac:dyDescent="0.3">
      <c r="A16" s="53" t="s">
        <v>174</v>
      </c>
      <c r="B16" s="53"/>
      <c r="C16" s="53"/>
      <c r="D16" s="53"/>
      <c r="E16" s="53"/>
      <c r="F16" s="53"/>
      <c r="G16" s="53"/>
    </row>
    <row r="17" spans="1:7" ht="42.75" customHeight="1" x14ac:dyDescent="0.3">
      <c r="A17" s="53" t="s">
        <v>172</v>
      </c>
      <c r="B17" s="53"/>
      <c r="C17" s="53"/>
      <c r="D17" s="53"/>
      <c r="E17" s="53"/>
      <c r="F17" s="53"/>
      <c r="G17" s="53"/>
    </row>
    <row r="18" spans="1:7" ht="41.25" customHeight="1" x14ac:dyDescent="0.3">
      <c r="A18" s="53" t="s">
        <v>173</v>
      </c>
      <c r="B18" s="53"/>
      <c r="C18" s="53"/>
      <c r="D18" s="53"/>
      <c r="E18" s="53"/>
      <c r="F18" s="53"/>
      <c r="G18" s="53"/>
    </row>
    <row r="19" spans="1:7" ht="45.75" customHeight="1" x14ac:dyDescent="0.3">
      <c r="A19" s="53" t="s">
        <v>169</v>
      </c>
      <c r="B19" s="53"/>
      <c r="C19" s="53"/>
      <c r="D19" s="53"/>
      <c r="E19" s="53"/>
      <c r="F19" s="53"/>
      <c r="G19" s="53"/>
    </row>
    <row r="20" spans="1:7" ht="42.75" customHeight="1" x14ac:dyDescent="0.3">
      <c r="A20" s="53" t="s">
        <v>149</v>
      </c>
      <c r="B20" s="60"/>
      <c r="C20" s="60"/>
      <c r="D20" s="60"/>
      <c r="E20" s="60"/>
      <c r="F20" s="60"/>
      <c r="G20" s="60"/>
    </row>
    <row r="21" spans="1:7" ht="49.5" customHeight="1" x14ac:dyDescent="0.3">
      <c r="A21" s="53" t="s">
        <v>150</v>
      </c>
      <c r="B21" s="60"/>
      <c r="C21" s="60"/>
      <c r="D21" s="60"/>
      <c r="E21" s="60"/>
      <c r="F21" s="60"/>
      <c r="G21" s="60"/>
    </row>
    <row r="22" spans="1:7" ht="21" customHeight="1" x14ac:dyDescent="0.3">
      <c r="A22" s="53" t="s">
        <v>151</v>
      </c>
      <c r="B22" s="60"/>
      <c r="C22" s="60"/>
      <c r="D22" s="60"/>
      <c r="E22" s="60"/>
      <c r="F22" s="60"/>
      <c r="G22" s="60"/>
    </row>
    <row r="23" spans="1:7" ht="18.75" x14ac:dyDescent="0.3">
      <c r="A23" s="53" t="s">
        <v>127</v>
      </c>
      <c r="B23" s="60"/>
      <c r="C23" s="60"/>
      <c r="D23" s="60"/>
      <c r="E23" s="60"/>
      <c r="F23" s="60"/>
      <c r="G23" s="60"/>
    </row>
    <row r="24" spans="1:7" ht="21.75" customHeight="1" x14ac:dyDescent="0.3">
      <c r="A24" s="53" t="s">
        <v>152</v>
      </c>
      <c r="B24" s="60"/>
      <c r="C24" s="60"/>
      <c r="D24" s="60"/>
      <c r="E24" s="60"/>
      <c r="F24" s="60"/>
      <c r="G24" s="60"/>
    </row>
    <row r="25" spans="1:7" ht="19.5" customHeight="1" x14ac:dyDescent="0.3">
      <c r="A25" s="53" t="s">
        <v>167</v>
      </c>
      <c r="B25" s="60"/>
      <c r="C25" s="60"/>
      <c r="D25" s="60"/>
      <c r="E25" s="60"/>
      <c r="F25" s="60"/>
      <c r="G25" s="60"/>
    </row>
    <row r="26" spans="1:7" ht="42" customHeight="1" x14ac:dyDescent="0.3">
      <c r="A26" s="53" t="s">
        <v>104</v>
      </c>
      <c r="B26" s="53"/>
      <c r="C26" s="53"/>
      <c r="D26" s="53"/>
      <c r="E26" s="53"/>
      <c r="F26" s="53"/>
      <c r="G26" s="53"/>
    </row>
    <row r="27" spans="1:7" ht="19.5" thickBot="1" x14ac:dyDescent="0.3">
      <c r="A27" s="52" t="s">
        <v>1</v>
      </c>
      <c r="B27" s="52"/>
      <c r="C27" s="52"/>
      <c r="D27" s="52"/>
      <c r="E27" s="52"/>
      <c r="F27" s="52"/>
      <c r="G27" s="52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30" t="s">
        <v>10</v>
      </c>
      <c r="B29" s="30" t="s">
        <v>11</v>
      </c>
      <c r="C29" s="31"/>
      <c r="D29" s="31"/>
      <c r="E29" s="31"/>
      <c r="F29" s="37">
        <f>SUM(F30:F34)</f>
        <v>141173</v>
      </c>
      <c r="G29" s="31"/>
    </row>
    <row r="30" spans="1:7" ht="16.5" thickBot="1" x14ac:dyDescent="0.3">
      <c r="A30" s="18" t="s">
        <v>12</v>
      </c>
      <c r="B30" s="9" t="s">
        <v>130</v>
      </c>
      <c r="C30" s="7"/>
      <c r="D30" s="11">
        <v>1</v>
      </c>
      <c r="E30" s="11">
        <v>45000</v>
      </c>
      <c r="F30" s="37">
        <f t="shared" ref="F30:F50" si="0">D30*E30</f>
        <v>45000</v>
      </c>
      <c r="G30" s="51" t="s">
        <v>163</v>
      </c>
    </row>
    <row r="31" spans="1:7" ht="32.25" thickBot="1" x14ac:dyDescent="0.3">
      <c r="A31" s="18" t="s">
        <v>13</v>
      </c>
      <c r="B31" s="9" t="s">
        <v>131</v>
      </c>
      <c r="C31" s="7"/>
      <c r="D31" s="11">
        <v>1</v>
      </c>
      <c r="E31" s="11">
        <v>32313</v>
      </c>
      <c r="F31" s="37">
        <f t="shared" si="0"/>
        <v>32313</v>
      </c>
      <c r="G31" s="51" t="s">
        <v>163</v>
      </c>
    </row>
    <row r="32" spans="1:7" ht="32.25" thickBot="1" x14ac:dyDescent="0.3">
      <c r="A32" s="18" t="s">
        <v>128</v>
      </c>
      <c r="B32" s="9" t="s">
        <v>132</v>
      </c>
      <c r="C32" s="7"/>
      <c r="D32" s="11">
        <v>1</v>
      </c>
      <c r="E32" s="11">
        <v>33260</v>
      </c>
      <c r="F32" s="37">
        <f t="shared" si="0"/>
        <v>33260</v>
      </c>
      <c r="G32" s="51" t="s">
        <v>163</v>
      </c>
    </row>
    <row r="33" spans="1:7" ht="16.5" thickBot="1" x14ac:dyDescent="0.3">
      <c r="A33" s="18" t="s">
        <v>129</v>
      </c>
      <c r="B33" s="9" t="s">
        <v>133</v>
      </c>
      <c r="C33" s="7"/>
      <c r="D33" s="11">
        <v>4</v>
      </c>
      <c r="E33" s="11">
        <v>3600</v>
      </c>
      <c r="F33" s="37">
        <f t="shared" si="0"/>
        <v>14400</v>
      </c>
      <c r="G33" s="51" t="s">
        <v>163</v>
      </c>
    </row>
    <row r="34" spans="1:7" ht="16.5" thickBot="1" x14ac:dyDescent="0.3">
      <c r="A34" s="18" t="s">
        <v>14</v>
      </c>
      <c r="B34" s="9" t="s">
        <v>165</v>
      </c>
      <c r="C34" s="7"/>
      <c r="D34" s="11">
        <v>1</v>
      </c>
      <c r="E34" s="11">
        <v>16200</v>
      </c>
      <c r="F34" s="37">
        <f t="shared" si="0"/>
        <v>16200</v>
      </c>
      <c r="G34" s="51" t="s">
        <v>163</v>
      </c>
    </row>
    <row r="35" spans="1:7" ht="48" thickBot="1" x14ac:dyDescent="0.3">
      <c r="A35" s="18" t="s">
        <v>15</v>
      </c>
      <c r="B35" s="14" t="s">
        <v>16</v>
      </c>
      <c r="C35" s="13"/>
      <c r="D35" s="13"/>
      <c r="E35" s="13"/>
      <c r="F35" s="37">
        <f>SUM(F36:F42)</f>
        <v>208827</v>
      </c>
      <c r="G35" s="13"/>
    </row>
    <row r="36" spans="1:7" ht="16.5" thickBot="1" x14ac:dyDescent="0.3">
      <c r="A36" s="18" t="s">
        <v>17</v>
      </c>
      <c r="B36" s="14" t="s">
        <v>134</v>
      </c>
      <c r="C36" s="13"/>
      <c r="D36" s="13">
        <v>2800</v>
      </c>
      <c r="E36" s="13">
        <v>50</v>
      </c>
      <c r="F36" s="37">
        <f t="shared" si="0"/>
        <v>140000</v>
      </c>
      <c r="G36" s="13"/>
    </row>
    <row r="37" spans="1:7" ht="16.5" thickBot="1" x14ac:dyDescent="0.3">
      <c r="A37" s="18" t="s">
        <v>18</v>
      </c>
      <c r="B37" s="14" t="s">
        <v>139</v>
      </c>
      <c r="C37" s="13"/>
      <c r="D37" s="13">
        <v>500</v>
      </c>
      <c r="E37" s="13">
        <v>40</v>
      </c>
      <c r="F37" s="37">
        <f t="shared" si="0"/>
        <v>20000</v>
      </c>
      <c r="G37" s="13"/>
    </row>
    <row r="38" spans="1:7" ht="16.5" thickBot="1" x14ac:dyDescent="0.3">
      <c r="A38" s="32" t="s">
        <v>135</v>
      </c>
      <c r="B38" s="14" t="s">
        <v>140</v>
      </c>
      <c r="C38" s="13"/>
      <c r="D38" s="13">
        <v>100</v>
      </c>
      <c r="E38" s="13">
        <v>30</v>
      </c>
      <c r="F38" s="37">
        <f t="shared" si="0"/>
        <v>3000</v>
      </c>
      <c r="G38" s="13"/>
    </row>
    <row r="39" spans="1:7" ht="16.5" thickBot="1" x14ac:dyDescent="0.3">
      <c r="A39" s="32" t="s">
        <v>136</v>
      </c>
      <c r="B39" s="14" t="s">
        <v>166</v>
      </c>
      <c r="C39" s="13"/>
      <c r="D39" s="13">
        <v>12</v>
      </c>
      <c r="E39" s="13">
        <v>250</v>
      </c>
      <c r="F39" s="37">
        <f t="shared" si="0"/>
        <v>3000</v>
      </c>
      <c r="G39" s="13"/>
    </row>
    <row r="40" spans="1:7" ht="16.5" thickBot="1" x14ac:dyDescent="0.3">
      <c r="A40" s="18" t="s">
        <v>137</v>
      </c>
      <c r="B40" s="14" t="s">
        <v>141</v>
      </c>
      <c r="C40" s="13"/>
      <c r="D40" s="13">
        <v>5</v>
      </c>
      <c r="E40" s="13">
        <v>6285</v>
      </c>
      <c r="F40" s="37">
        <f t="shared" si="0"/>
        <v>31425</v>
      </c>
      <c r="G40" s="13"/>
    </row>
    <row r="41" spans="1:7" ht="32.25" thickBot="1" x14ac:dyDescent="0.3">
      <c r="A41" s="18" t="s">
        <v>138</v>
      </c>
      <c r="B41" s="14" t="s">
        <v>142</v>
      </c>
      <c r="C41" s="13"/>
      <c r="D41" s="13">
        <v>1</v>
      </c>
      <c r="E41" s="13">
        <v>6000</v>
      </c>
      <c r="F41" s="37">
        <f t="shared" si="0"/>
        <v>6000</v>
      </c>
      <c r="G41" s="13"/>
    </row>
    <row r="42" spans="1:7" ht="32.25" thickBot="1" x14ac:dyDescent="0.3">
      <c r="A42" s="18" t="s">
        <v>144</v>
      </c>
      <c r="B42" s="14" t="s">
        <v>143</v>
      </c>
      <c r="C42" s="13"/>
      <c r="D42" s="13">
        <v>1</v>
      </c>
      <c r="E42" s="13">
        <v>5402</v>
      </c>
      <c r="F42" s="37">
        <f t="shared" si="0"/>
        <v>5402</v>
      </c>
      <c r="G42" s="13"/>
    </row>
    <row r="43" spans="1:7" ht="79.5" thickBot="1" x14ac:dyDescent="0.3">
      <c r="A43" s="18" t="s">
        <v>19</v>
      </c>
      <c r="B43" s="14" t="s">
        <v>20</v>
      </c>
      <c r="C43" s="13"/>
      <c r="D43" s="13"/>
      <c r="E43" s="13"/>
      <c r="F43" s="37">
        <f>SUM(F44:F46)</f>
        <v>0</v>
      </c>
      <c r="G43" s="13"/>
    </row>
    <row r="44" spans="1:7" ht="16.5" thickBot="1" x14ac:dyDescent="0.3">
      <c r="A44" s="18" t="s">
        <v>21</v>
      </c>
      <c r="B44" s="24"/>
      <c r="C44" s="17"/>
      <c r="D44" s="17"/>
      <c r="E44" s="17"/>
      <c r="F44" s="37">
        <f t="shared" si="0"/>
        <v>0</v>
      </c>
      <c r="G44" s="17"/>
    </row>
    <row r="45" spans="1:7" ht="16.5" thickBot="1" x14ac:dyDescent="0.3">
      <c r="A45" s="18" t="s">
        <v>22</v>
      </c>
      <c r="B45" s="14"/>
      <c r="C45" s="13"/>
      <c r="D45" s="13"/>
      <c r="E45" s="13"/>
      <c r="F45" s="37">
        <f t="shared" si="0"/>
        <v>0</v>
      </c>
      <c r="G45" s="13"/>
    </row>
    <row r="46" spans="1:7" ht="16.5" thickBot="1" x14ac:dyDescent="0.3">
      <c r="A46" s="18" t="s">
        <v>14</v>
      </c>
      <c r="B46" s="14"/>
      <c r="C46" s="13"/>
      <c r="D46" s="13"/>
      <c r="E46" s="13"/>
      <c r="F46" s="37">
        <f t="shared" si="0"/>
        <v>0</v>
      </c>
      <c r="G46" s="13"/>
    </row>
    <row r="47" spans="1:7" ht="409.6" thickBot="1" x14ac:dyDescent="0.3">
      <c r="A47" s="18" t="s">
        <v>23</v>
      </c>
      <c r="B47" s="14" t="s">
        <v>24</v>
      </c>
      <c r="C47" s="13"/>
      <c r="D47" s="13"/>
      <c r="E47" s="13"/>
      <c r="F47" s="37">
        <f t="shared" si="0"/>
        <v>0</v>
      </c>
      <c r="G47" s="13"/>
    </row>
    <row r="48" spans="1:7" ht="16.5" thickBot="1" x14ac:dyDescent="0.3">
      <c r="A48" s="18" t="s">
        <v>25</v>
      </c>
      <c r="B48" s="14"/>
      <c r="C48" s="13"/>
      <c r="D48" s="13"/>
      <c r="E48" s="13"/>
      <c r="F48" s="37">
        <f t="shared" si="0"/>
        <v>0</v>
      </c>
      <c r="G48" s="13"/>
    </row>
    <row r="49" spans="1:8" ht="16.5" thickBot="1" x14ac:dyDescent="0.3">
      <c r="A49" s="18" t="s">
        <v>26</v>
      </c>
      <c r="B49" s="14"/>
      <c r="C49" s="13"/>
      <c r="D49" s="13"/>
      <c r="E49" s="13"/>
      <c r="F49" s="37">
        <f t="shared" si="0"/>
        <v>0</v>
      </c>
      <c r="G49" s="13"/>
    </row>
    <row r="50" spans="1:8" ht="16.5" thickBot="1" x14ac:dyDescent="0.3">
      <c r="A50" s="18" t="s">
        <v>14</v>
      </c>
      <c r="B50" s="14"/>
      <c r="C50" s="13"/>
      <c r="D50" s="13"/>
      <c r="E50" s="13"/>
      <c r="F50" s="37">
        <f t="shared" si="0"/>
        <v>0</v>
      </c>
      <c r="G50" s="13"/>
    </row>
    <row r="51" spans="1:8" ht="284.25" thickBot="1" x14ac:dyDescent="0.3">
      <c r="A51" s="18" t="s">
        <v>27</v>
      </c>
      <c r="B51" s="14" t="s">
        <v>28</v>
      </c>
      <c r="C51" s="13"/>
      <c r="D51" s="13"/>
      <c r="E51" s="13"/>
      <c r="F51" s="37">
        <f>SUM(F52:F54)</f>
        <v>0</v>
      </c>
      <c r="G51" s="13"/>
    </row>
    <row r="52" spans="1:8" ht="16.5" thickBot="1" x14ac:dyDescent="0.3">
      <c r="A52" s="18" t="s">
        <v>29</v>
      </c>
      <c r="B52" s="14"/>
      <c r="C52" s="13"/>
      <c r="D52" s="13"/>
      <c r="E52" s="13"/>
      <c r="F52" s="38">
        <f>D52*E52</f>
        <v>0</v>
      </c>
      <c r="G52" s="13"/>
    </row>
    <row r="53" spans="1:8" ht="16.5" thickBot="1" x14ac:dyDescent="0.3">
      <c r="A53" s="18" t="s">
        <v>30</v>
      </c>
      <c r="B53" s="14"/>
      <c r="C53" s="13"/>
      <c r="D53" s="13"/>
      <c r="E53" s="13"/>
      <c r="F53" s="38"/>
      <c r="G53" s="13"/>
    </row>
    <row r="54" spans="1:8" ht="16.5" thickBot="1" x14ac:dyDescent="0.3">
      <c r="A54" s="18" t="s">
        <v>14</v>
      </c>
      <c r="B54" s="14"/>
      <c r="C54" s="13"/>
      <c r="D54" s="13"/>
      <c r="E54" s="13"/>
      <c r="F54" s="38"/>
      <c r="G54" s="13"/>
    </row>
    <row r="55" spans="1:8" ht="16.5" thickBot="1" x14ac:dyDescent="0.3">
      <c r="A55" s="18" t="s">
        <v>31</v>
      </c>
      <c r="B55" s="14" t="s">
        <v>32</v>
      </c>
      <c r="C55" s="13"/>
      <c r="D55" s="13"/>
      <c r="E55" s="13"/>
      <c r="F55" s="38">
        <f>SUM(F56:F58)</f>
        <v>0</v>
      </c>
      <c r="G55" s="13"/>
    </row>
    <row r="56" spans="1:8" ht="16.5" thickBot="1" x14ac:dyDescent="0.3">
      <c r="A56" s="18" t="s">
        <v>33</v>
      </c>
      <c r="B56" s="24"/>
      <c r="C56" s="13"/>
      <c r="D56" s="17"/>
      <c r="E56" s="17"/>
      <c r="F56" s="38">
        <f>E56*D56</f>
        <v>0</v>
      </c>
      <c r="G56" s="13"/>
    </row>
    <row r="57" spans="1:8" ht="16.5" thickBot="1" x14ac:dyDescent="0.3">
      <c r="A57" s="18" t="s">
        <v>34</v>
      </c>
      <c r="B57" s="14"/>
      <c r="C57" s="13"/>
      <c r="D57" s="13"/>
      <c r="E57" s="13"/>
      <c r="F57" s="38"/>
      <c r="G57" s="13"/>
    </row>
    <row r="58" spans="1:8" ht="16.5" thickBot="1" x14ac:dyDescent="0.3">
      <c r="A58" s="18" t="s">
        <v>14</v>
      </c>
      <c r="B58" s="14"/>
      <c r="C58" s="13"/>
      <c r="D58" s="13"/>
      <c r="E58" s="13"/>
      <c r="F58" s="38"/>
      <c r="G58" s="13"/>
    </row>
    <row r="59" spans="1:8" ht="16.5" thickBot="1" x14ac:dyDescent="0.3">
      <c r="A59" s="18" t="s">
        <v>53</v>
      </c>
      <c r="B59" s="12" t="s">
        <v>35</v>
      </c>
      <c r="C59" s="10"/>
      <c r="D59" s="13"/>
      <c r="E59" s="13"/>
      <c r="F59" s="38">
        <f>F29+F35+F43+F47+F55+F51</f>
        <v>350000</v>
      </c>
      <c r="G59" s="13"/>
    </row>
    <row r="60" spans="1:8" ht="18.75" x14ac:dyDescent="0.25">
      <c r="A60" s="1"/>
    </row>
    <row r="61" spans="1:8" ht="15.75" x14ac:dyDescent="0.25">
      <c r="A61" s="28"/>
      <c r="B61" s="29"/>
      <c r="C61" s="28"/>
      <c r="D61" s="28"/>
      <c r="E61" s="28"/>
      <c r="F61" s="28"/>
      <c r="G61" s="28"/>
    </row>
    <row r="62" spans="1:8" ht="18.75" x14ac:dyDescent="0.25">
      <c r="A62" s="54" t="s">
        <v>106</v>
      </c>
      <c r="B62" s="54"/>
      <c r="C62" s="54"/>
      <c r="D62" s="54"/>
      <c r="E62" s="54"/>
      <c r="F62" s="54"/>
      <c r="G62" s="54"/>
      <c r="H62" s="27"/>
    </row>
    <row r="63" spans="1:8" ht="168" customHeight="1" x14ac:dyDescent="0.25">
      <c r="A63" s="57" t="s">
        <v>153</v>
      </c>
      <c r="B63" s="57"/>
      <c r="C63" s="57"/>
      <c r="D63" s="57"/>
      <c r="E63" s="57"/>
      <c r="F63" s="57"/>
      <c r="G63" s="57"/>
      <c r="H63" s="57"/>
    </row>
    <row r="64" spans="1:8" ht="20.25" customHeight="1" x14ac:dyDescent="0.3">
      <c r="A64" s="58" t="s">
        <v>154</v>
      </c>
      <c r="B64" s="59"/>
      <c r="C64" s="59"/>
      <c r="D64" s="59"/>
      <c r="E64" s="59"/>
      <c r="F64" s="59"/>
      <c r="G64" s="59"/>
      <c r="H64" s="59"/>
    </row>
    <row r="65" spans="1:8" ht="18.75" x14ac:dyDescent="0.25">
      <c r="A65" s="57" t="s">
        <v>155</v>
      </c>
      <c r="B65" s="57"/>
      <c r="C65" s="57"/>
      <c r="D65" s="57"/>
      <c r="E65" s="57"/>
      <c r="F65" s="57"/>
      <c r="G65" s="57"/>
      <c r="H65" s="57"/>
    </row>
    <row r="66" spans="1:8" ht="153" customHeight="1" x14ac:dyDescent="0.25">
      <c r="A66" s="57" t="s">
        <v>156</v>
      </c>
      <c r="B66" s="57"/>
      <c r="C66" s="57"/>
      <c r="D66" s="57"/>
      <c r="E66" s="57"/>
      <c r="F66" s="57"/>
      <c r="G66" s="57"/>
      <c r="H66" s="57"/>
    </row>
    <row r="67" spans="1:8" ht="18.75" x14ac:dyDescent="0.25">
      <c r="A67" s="57" t="s">
        <v>107</v>
      </c>
      <c r="B67" s="57"/>
      <c r="C67" s="57"/>
      <c r="D67" s="57"/>
      <c r="E67" s="57"/>
      <c r="F67" s="57"/>
      <c r="G67" s="57"/>
      <c r="H67" s="57"/>
    </row>
    <row r="68" spans="1:8" ht="42" customHeight="1" x14ac:dyDescent="0.25">
      <c r="A68" s="57" t="s">
        <v>158</v>
      </c>
      <c r="B68" s="57"/>
      <c r="C68" s="57"/>
      <c r="D68" s="57"/>
      <c r="E68" s="57"/>
      <c r="F68" s="57"/>
      <c r="G68" s="57"/>
      <c r="H68" s="57"/>
    </row>
    <row r="69" spans="1:8" ht="23.25" customHeight="1" x14ac:dyDescent="0.25">
      <c r="A69" s="57" t="s">
        <v>157</v>
      </c>
      <c r="B69" s="57"/>
      <c r="C69" s="57"/>
      <c r="D69" s="57"/>
      <c r="E69" s="57"/>
      <c r="F69" s="57"/>
      <c r="G69" s="57"/>
      <c r="H69" s="57"/>
    </row>
    <row r="70" spans="1:8" s="26" customFormat="1" ht="18.75" x14ac:dyDescent="0.25">
      <c r="A70" s="57" t="s">
        <v>108</v>
      </c>
      <c r="B70" s="57"/>
      <c r="C70" s="57"/>
      <c r="D70" s="57"/>
      <c r="E70" s="57"/>
      <c r="F70" s="57"/>
      <c r="G70" s="57"/>
      <c r="H70" s="57"/>
    </row>
    <row r="71" spans="1:8" ht="19.5" thickBot="1" x14ac:dyDescent="0.3">
      <c r="A71" s="52" t="s">
        <v>36</v>
      </c>
      <c r="B71" s="52"/>
      <c r="C71" s="52"/>
      <c r="D71" s="52"/>
      <c r="E71" s="52"/>
      <c r="F71" s="52"/>
      <c r="G71" s="52"/>
      <c r="H71" s="52"/>
    </row>
    <row r="72" spans="1:8" ht="62.25" customHeight="1" x14ac:dyDescent="0.25">
      <c r="A72" s="15" t="s">
        <v>2</v>
      </c>
      <c r="B72" s="55" t="s">
        <v>37</v>
      </c>
      <c r="C72" s="55" t="s">
        <v>38</v>
      </c>
      <c r="D72" s="55" t="s">
        <v>39</v>
      </c>
      <c r="E72" s="55" t="s">
        <v>40</v>
      </c>
      <c r="F72" s="55" t="s">
        <v>41</v>
      </c>
      <c r="G72" s="55" t="s">
        <v>42</v>
      </c>
      <c r="H72" s="55" t="s">
        <v>43</v>
      </c>
    </row>
    <row r="73" spans="1:8" ht="16.5" thickBot="1" x14ac:dyDescent="0.3">
      <c r="A73" s="18" t="s">
        <v>3</v>
      </c>
      <c r="B73" s="56"/>
      <c r="C73" s="56"/>
      <c r="D73" s="56"/>
      <c r="E73" s="56"/>
      <c r="F73" s="56"/>
      <c r="G73" s="56"/>
      <c r="H73" s="56"/>
    </row>
    <row r="74" spans="1:8" ht="16.5" thickBot="1" x14ac:dyDescent="0.3">
      <c r="A74" s="8" t="s">
        <v>10</v>
      </c>
      <c r="B74" s="12" t="s">
        <v>145</v>
      </c>
      <c r="C74" s="17" t="s">
        <v>146</v>
      </c>
      <c r="D74" s="17">
        <v>700</v>
      </c>
      <c r="E74" s="17">
        <v>350</v>
      </c>
      <c r="F74" s="39">
        <f>D74*E74</f>
        <v>245000</v>
      </c>
      <c r="G74" s="17">
        <v>50</v>
      </c>
      <c r="H74" s="39">
        <f>D74*G74</f>
        <v>35000</v>
      </c>
    </row>
    <row r="75" spans="1:8" ht="16.5" thickBot="1" x14ac:dyDescent="0.3">
      <c r="A75" s="8" t="s">
        <v>15</v>
      </c>
      <c r="B75" s="12"/>
      <c r="C75" s="17"/>
      <c r="D75" s="17"/>
      <c r="E75" s="17"/>
      <c r="F75" s="39">
        <f t="shared" ref="F75:F77" si="1">D75*E75</f>
        <v>0</v>
      </c>
      <c r="G75" s="17"/>
      <c r="H75" s="39">
        <f t="shared" ref="H75:H77" si="2">D75*G75</f>
        <v>0</v>
      </c>
    </row>
    <row r="76" spans="1:8" ht="16.5" thickBot="1" x14ac:dyDescent="0.3">
      <c r="A76" s="8" t="s">
        <v>19</v>
      </c>
      <c r="B76" s="12"/>
      <c r="C76" s="17"/>
      <c r="D76" s="17"/>
      <c r="E76" s="17"/>
      <c r="F76" s="39">
        <f t="shared" si="1"/>
        <v>0</v>
      </c>
      <c r="G76" s="17"/>
      <c r="H76" s="39">
        <f t="shared" si="2"/>
        <v>0</v>
      </c>
    </row>
    <row r="77" spans="1:8" ht="16.5" thickBot="1" x14ac:dyDescent="0.3">
      <c r="A77" s="25" t="s">
        <v>14</v>
      </c>
      <c r="B77" s="12"/>
      <c r="C77" s="17"/>
      <c r="D77" s="17"/>
      <c r="E77" s="17"/>
      <c r="F77" s="39">
        <f t="shared" si="1"/>
        <v>0</v>
      </c>
      <c r="G77" s="17"/>
      <c r="H77" s="39">
        <f t="shared" si="2"/>
        <v>0</v>
      </c>
    </row>
    <row r="78" spans="1:8" ht="16.5" thickBot="1" x14ac:dyDescent="0.3">
      <c r="A78" s="25" t="s">
        <v>14</v>
      </c>
      <c r="B78" s="12" t="s">
        <v>44</v>
      </c>
      <c r="C78" s="13"/>
      <c r="D78" s="13"/>
      <c r="E78" s="13"/>
      <c r="F78" s="38">
        <f>SUM(F74:F77)</f>
        <v>245000</v>
      </c>
      <c r="G78" s="13"/>
      <c r="H78" s="38">
        <f>SUM(H74:H77)</f>
        <v>35000</v>
      </c>
    </row>
    <row r="79" spans="1:8" ht="18.75" x14ac:dyDescent="0.25">
      <c r="A79" s="20"/>
    </row>
    <row r="80" spans="1:8" ht="18.75" x14ac:dyDescent="0.25">
      <c r="A80" s="54" t="s">
        <v>110</v>
      </c>
      <c r="B80" s="54"/>
      <c r="C80" s="54"/>
    </row>
    <row r="81" spans="1:15" ht="19.5" thickBot="1" x14ac:dyDescent="0.3">
      <c r="A81" s="52" t="s">
        <v>45</v>
      </c>
      <c r="B81" s="52"/>
      <c r="C81" s="52"/>
    </row>
    <row r="82" spans="1:15" ht="15.75" x14ac:dyDescent="0.25">
      <c r="A82" s="15" t="s">
        <v>2</v>
      </c>
      <c r="B82" s="55" t="s">
        <v>4</v>
      </c>
      <c r="C82" s="55" t="s">
        <v>46</v>
      </c>
    </row>
    <row r="83" spans="1:15" ht="16.5" thickBot="1" x14ac:dyDescent="0.3">
      <c r="A83" s="18" t="s">
        <v>3</v>
      </c>
      <c r="B83" s="56"/>
      <c r="C83" s="56"/>
    </row>
    <row r="84" spans="1:15" ht="16.5" thickBot="1" x14ac:dyDescent="0.3">
      <c r="A84" s="5" t="s">
        <v>10</v>
      </c>
      <c r="B84" s="14" t="s">
        <v>47</v>
      </c>
      <c r="C84" s="6"/>
    </row>
    <row r="85" spans="1:15" ht="32.25" thickBot="1" x14ac:dyDescent="0.3">
      <c r="A85" s="5" t="s">
        <v>15</v>
      </c>
      <c r="B85" s="14" t="s">
        <v>48</v>
      </c>
      <c r="C85" s="6">
        <v>2500</v>
      </c>
    </row>
    <row r="86" spans="1:15" ht="32.25" thickBot="1" x14ac:dyDescent="0.3">
      <c r="A86" s="5" t="s">
        <v>19</v>
      </c>
      <c r="B86" s="14" t="s">
        <v>49</v>
      </c>
      <c r="C86" s="6"/>
    </row>
    <row r="87" spans="1:15" ht="32.25" thickBot="1" x14ac:dyDescent="0.3">
      <c r="A87" s="5" t="s">
        <v>23</v>
      </c>
      <c r="B87" s="14" t="s">
        <v>50</v>
      </c>
      <c r="C87" s="6">
        <v>1500</v>
      </c>
    </row>
    <row r="88" spans="1:15" ht="16.5" thickBot="1" x14ac:dyDescent="0.3">
      <c r="A88" s="5" t="s">
        <v>27</v>
      </c>
      <c r="B88" s="14" t="s">
        <v>51</v>
      </c>
      <c r="C88" s="6">
        <v>500</v>
      </c>
    </row>
    <row r="89" spans="1:15" ht="36" customHeight="1" thickBot="1" x14ac:dyDescent="0.3">
      <c r="A89" s="5" t="s">
        <v>31</v>
      </c>
      <c r="B89" s="14" t="s">
        <v>52</v>
      </c>
      <c r="C89" s="6"/>
    </row>
    <row r="90" spans="1:15" ht="79.5" thickBot="1" x14ac:dyDescent="0.3">
      <c r="A90" s="5" t="s">
        <v>53</v>
      </c>
      <c r="B90" s="14" t="s">
        <v>54</v>
      </c>
      <c r="C90" s="6"/>
    </row>
    <row r="91" spans="1:15" ht="16.5" thickBot="1" x14ac:dyDescent="0.3">
      <c r="A91" s="5" t="s">
        <v>55</v>
      </c>
      <c r="B91" s="14" t="s">
        <v>56</v>
      </c>
      <c r="C91" s="6">
        <v>9800</v>
      </c>
    </row>
    <row r="92" spans="1:15" ht="16.5" thickBot="1" x14ac:dyDescent="0.3">
      <c r="A92" s="5" t="s">
        <v>14</v>
      </c>
      <c r="B92" s="14"/>
      <c r="C92" s="6"/>
    </row>
    <row r="93" spans="1:15" ht="16.5" thickBot="1" x14ac:dyDescent="0.3">
      <c r="A93" s="5" t="s">
        <v>14</v>
      </c>
      <c r="B93" s="14"/>
      <c r="C93" s="6"/>
    </row>
    <row r="94" spans="1:15" ht="16.5" thickBot="1" x14ac:dyDescent="0.3">
      <c r="A94" s="5" t="s">
        <v>14</v>
      </c>
      <c r="B94" s="14" t="s">
        <v>35</v>
      </c>
      <c r="C94" s="40">
        <f>C84+C85+C86+C87+C88+C89+C90+C91</f>
        <v>14300</v>
      </c>
    </row>
    <row r="95" spans="1:15" ht="18.75" x14ac:dyDescent="0.25">
      <c r="A95" s="1"/>
    </row>
    <row r="96" spans="1:15" ht="18.75" x14ac:dyDescent="0.25">
      <c r="A96" s="54" t="s">
        <v>109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</row>
    <row r="97" spans="1:15" ht="18.75" x14ac:dyDescent="0.25">
      <c r="A97" s="54" t="s">
        <v>57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</row>
    <row r="98" spans="1:15" ht="19.5" thickBot="1" x14ac:dyDescent="0.3">
      <c r="A98" s="19" t="s">
        <v>58</v>
      </c>
    </row>
    <row r="99" spans="1:15" ht="49.5" customHeight="1" thickBot="1" x14ac:dyDescent="0.3">
      <c r="A99" s="41" t="s">
        <v>105</v>
      </c>
      <c r="B99" s="41" t="s">
        <v>59</v>
      </c>
      <c r="C99" s="42" t="s">
        <v>60</v>
      </c>
      <c r="D99" s="42" t="s">
        <v>61</v>
      </c>
      <c r="E99" s="42" t="s">
        <v>62</v>
      </c>
      <c r="F99" s="42" t="s">
        <v>63</v>
      </c>
      <c r="G99" s="42" t="s">
        <v>64</v>
      </c>
      <c r="H99" s="42" t="s">
        <v>65</v>
      </c>
      <c r="I99" s="42" t="s">
        <v>66</v>
      </c>
      <c r="J99" s="42" t="s">
        <v>67</v>
      </c>
      <c r="K99" s="42" t="s">
        <v>68</v>
      </c>
      <c r="L99" s="42" t="s">
        <v>69</v>
      </c>
      <c r="M99" s="42" t="s">
        <v>70</v>
      </c>
      <c r="N99" s="42" t="s">
        <v>71</v>
      </c>
      <c r="O99" s="42" t="s">
        <v>35</v>
      </c>
    </row>
    <row r="100" spans="1:15" ht="32.25" thickBot="1" x14ac:dyDescent="0.3">
      <c r="A100" s="41" t="s">
        <v>10</v>
      </c>
      <c r="B100" s="43" t="s">
        <v>72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</row>
    <row r="101" spans="1:15" ht="32.25" thickBot="1" x14ac:dyDescent="0.3">
      <c r="A101" s="44" t="s">
        <v>15</v>
      </c>
      <c r="B101" s="45" t="s">
        <v>73</v>
      </c>
      <c r="C101" s="46">
        <v>0.5</v>
      </c>
      <c r="D101" s="46">
        <v>0.7</v>
      </c>
      <c r="E101" s="46">
        <v>0.8</v>
      </c>
      <c r="F101" s="46">
        <v>0.9</v>
      </c>
      <c r="G101" s="46">
        <v>1</v>
      </c>
      <c r="H101" s="46">
        <v>1</v>
      </c>
      <c r="I101" s="46">
        <v>1</v>
      </c>
      <c r="J101" s="46">
        <v>1</v>
      </c>
      <c r="K101" s="46">
        <v>1</v>
      </c>
      <c r="L101" s="46">
        <v>1</v>
      </c>
      <c r="M101" s="46">
        <v>1</v>
      </c>
      <c r="N101" s="46">
        <v>1</v>
      </c>
      <c r="O101" s="39"/>
    </row>
    <row r="102" spans="1:15" ht="32.25" thickBot="1" x14ac:dyDescent="0.3">
      <c r="A102" s="44" t="s">
        <v>19</v>
      </c>
      <c r="B102" s="45" t="s">
        <v>74</v>
      </c>
      <c r="C102" s="39">
        <f>$F78*C101</f>
        <v>122500</v>
      </c>
      <c r="D102" s="39">
        <f t="shared" ref="D102:N102" si="3">$F78*D101</f>
        <v>171500</v>
      </c>
      <c r="E102" s="39">
        <f>$F78*E101</f>
        <v>196000</v>
      </c>
      <c r="F102" s="39">
        <f t="shared" si="3"/>
        <v>220500</v>
      </c>
      <c r="G102" s="39">
        <f t="shared" si="3"/>
        <v>245000</v>
      </c>
      <c r="H102" s="39">
        <f t="shared" si="3"/>
        <v>245000</v>
      </c>
      <c r="I102" s="39">
        <f t="shared" si="3"/>
        <v>245000</v>
      </c>
      <c r="J102" s="39">
        <f t="shared" si="3"/>
        <v>245000</v>
      </c>
      <c r="K102" s="39">
        <f t="shared" si="3"/>
        <v>245000</v>
      </c>
      <c r="L102" s="39">
        <f t="shared" si="3"/>
        <v>245000</v>
      </c>
      <c r="M102" s="39">
        <f t="shared" si="3"/>
        <v>245000</v>
      </c>
      <c r="N102" s="39">
        <f t="shared" si="3"/>
        <v>245000</v>
      </c>
      <c r="O102" s="39">
        <f>SUM(C102:N102)</f>
        <v>2670500</v>
      </c>
    </row>
    <row r="103" spans="1:15" ht="66.75" customHeight="1" thickBot="1" x14ac:dyDescent="0.3">
      <c r="A103" s="44" t="s">
        <v>23</v>
      </c>
      <c r="B103" s="45" t="s">
        <v>111</v>
      </c>
      <c r="C103" s="39">
        <f>SUM(C104:C107)</f>
        <v>22000</v>
      </c>
      <c r="D103" s="39">
        <f>SUM(D104:D107)</f>
        <v>29000</v>
      </c>
      <c r="E103" s="39">
        <f>SUM(E104:E107)</f>
        <v>32500</v>
      </c>
      <c r="F103" s="39">
        <f t="shared" ref="F103:N103" si="4">SUM(F104:F107)</f>
        <v>36000</v>
      </c>
      <c r="G103" s="39">
        <f t="shared" si="4"/>
        <v>39500</v>
      </c>
      <c r="H103" s="39">
        <f t="shared" si="4"/>
        <v>39500</v>
      </c>
      <c r="I103" s="39">
        <f t="shared" si="4"/>
        <v>39500</v>
      </c>
      <c r="J103" s="39">
        <f t="shared" si="4"/>
        <v>39500</v>
      </c>
      <c r="K103" s="39">
        <f t="shared" si="4"/>
        <v>39500</v>
      </c>
      <c r="L103" s="39">
        <f t="shared" si="4"/>
        <v>39500</v>
      </c>
      <c r="M103" s="39">
        <f t="shared" si="4"/>
        <v>39500</v>
      </c>
      <c r="N103" s="39">
        <f t="shared" si="4"/>
        <v>39500</v>
      </c>
      <c r="O103" s="39">
        <f>SUM(C103:N103)</f>
        <v>435500</v>
      </c>
    </row>
    <row r="104" spans="1:15" ht="32.25" thickBot="1" x14ac:dyDescent="0.3">
      <c r="A104" s="44" t="s">
        <v>25</v>
      </c>
      <c r="B104" s="45" t="s">
        <v>122</v>
      </c>
      <c r="C104" s="39">
        <f>C101*H78</f>
        <v>17500</v>
      </c>
      <c r="D104" s="39">
        <f>D101*H78</f>
        <v>24500</v>
      </c>
      <c r="E104" s="39">
        <f>E101*H78</f>
        <v>28000</v>
      </c>
      <c r="F104" s="39">
        <f>F101*H78</f>
        <v>31500</v>
      </c>
      <c r="G104" s="39">
        <f>G101*H78</f>
        <v>35000</v>
      </c>
      <c r="H104" s="39">
        <f>H101*H78</f>
        <v>35000</v>
      </c>
      <c r="I104" s="39">
        <f>I101*H78</f>
        <v>35000</v>
      </c>
      <c r="J104" s="39">
        <f>J101*H78</f>
        <v>35000</v>
      </c>
      <c r="K104" s="39">
        <f>K101*H78</f>
        <v>35000</v>
      </c>
      <c r="L104" s="39">
        <f>L101*H78</f>
        <v>35000</v>
      </c>
      <c r="M104" s="39">
        <f>M101*H78</f>
        <v>35000</v>
      </c>
      <c r="N104" s="39">
        <f>N101*H78</f>
        <v>35000</v>
      </c>
      <c r="O104" s="39">
        <f>SUM(C104:N104)</f>
        <v>381500</v>
      </c>
    </row>
    <row r="105" spans="1:15" ht="16.5" thickBot="1" x14ac:dyDescent="0.3">
      <c r="A105" s="44" t="s">
        <v>26</v>
      </c>
      <c r="B105" s="45" t="s">
        <v>125</v>
      </c>
      <c r="C105" s="39">
        <f>SUM(C84:C90)</f>
        <v>4500</v>
      </c>
      <c r="D105" s="39">
        <f>SUM(C84:C90)</f>
        <v>4500</v>
      </c>
      <c r="E105" s="39">
        <f>SUM(C84:C90)</f>
        <v>4500</v>
      </c>
      <c r="F105" s="39">
        <f>SUM(C84:C90)</f>
        <v>4500</v>
      </c>
      <c r="G105" s="39">
        <f>SUM(C84:C90)</f>
        <v>4500</v>
      </c>
      <c r="H105" s="39">
        <f>SUM(C84:C90)</f>
        <v>4500</v>
      </c>
      <c r="I105" s="39">
        <f>SUM(C84:C90)</f>
        <v>4500</v>
      </c>
      <c r="J105" s="39">
        <f>SUM(C84:C90)</f>
        <v>4500</v>
      </c>
      <c r="K105" s="39">
        <f>SUM(C84:C90)</f>
        <v>4500</v>
      </c>
      <c r="L105" s="39">
        <f>SUM(C84:C90)</f>
        <v>4500</v>
      </c>
      <c r="M105" s="39">
        <f>SUM(C84:C90)</f>
        <v>4500</v>
      </c>
      <c r="N105" s="39">
        <f>SUM(C84:C90)</f>
        <v>4500</v>
      </c>
      <c r="O105" s="39">
        <f>SUM(C105:N105)</f>
        <v>54000</v>
      </c>
    </row>
    <row r="106" spans="1:15" ht="16.5" thickBot="1" x14ac:dyDescent="0.3">
      <c r="A106" s="44"/>
      <c r="B106" s="45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</row>
    <row r="107" spans="1:15" ht="16.5" thickBot="1" x14ac:dyDescent="0.3">
      <c r="A107" s="44" t="s">
        <v>14</v>
      </c>
      <c r="B107" s="45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>
        <f t="shared" ref="O107:O108" si="5">SUM(C107:N107)</f>
        <v>0</v>
      </c>
    </row>
    <row r="108" spans="1:15" ht="32.25" thickBot="1" x14ac:dyDescent="0.3">
      <c r="A108" s="44" t="s">
        <v>27</v>
      </c>
      <c r="B108" s="45" t="s">
        <v>75</v>
      </c>
      <c r="C108" s="39">
        <f>C102-C103</f>
        <v>100500</v>
      </c>
      <c r="D108" s="39">
        <f>D102-D103</f>
        <v>142500</v>
      </c>
      <c r="E108" s="39">
        <f t="shared" ref="E108:N108" si="6">E102-E103</f>
        <v>163500</v>
      </c>
      <c r="F108" s="39">
        <f>F102-F103</f>
        <v>184500</v>
      </c>
      <c r="G108" s="39">
        <f t="shared" si="6"/>
        <v>205500</v>
      </c>
      <c r="H108" s="39">
        <f t="shared" si="6"/>
        <v>205500</v>
      </c>
      <c r="I108" s="39">
        <f t="shared" si="6"/>
        <v>205500</v>
      </c>
      <c r="J108" s="39">
        <f t="shared" si="6"/>
        <v>205500</v>
      </c>
      <c r="K108" s="39">
        <f t="shared" si="6"/>
        <v>205500</v>
      </c>
      <c r="L108" s="39">
        <f t="shared" si="6"/>
        <v>205500</v>
      </c>
      <c r="M108" s="39">
        <f t="shared" si="6"/>
        <v>205500</v>
      </c>
      <c r="N108" s="39">
        <f t="shared" si="6"/>
        <v>205500</v>
      </c>
      <c r="O108" s="39">
        <f t="shared" si="5"/>
        <v>2235000</v>
      </c>
    </row>
    <row r="109" spans="1:15" ht="16.5" thickBot="1" x14ac:dyDescent="0.3">
      <c r="A109" s="44" t="s">
        <v>31</v>
      </c>
      <c r="B109" s="45" t="s">
        <v>76</v>
      </c>
      <c r="C109" s="39">
        <f>SUM(C110:C111)</f>
        <v>4900</v>
      </c>
      <c r="D109" s="39">
        <f>SUM(D110:D111)</f>
        <v>6860</v>
      </c>
      <c r="E109" s="39">
        <f t="shared" ref="E109:N109" si="7">SUM(E110:E111)</f>
        <v>7840</v>
      </c>
      <c r="F109" s="39">
        <f t="shared" si="7"/>
        <v>8820</v>
      </c>
      <c r="G109" s="39">
        <f>SUM(G110:G111)</f>
        <v>9800</v>
      </c>
      <c r="H109" s="39">
        <f t="shared" si="7"/>
        <v>9800</v>
      </c>
      <c r="I109" s="39">
        <f t="shared" si="7"/>
        <v>9800</v>
      </c>
      <c r="J109" s="39">
        <f t="shared" si="7"/>
        <v>9800</v>
      </c>
      <c r="K109" s="39">
        <f t="shared" si="7"/>
        <v>9800</v>
      </c>
      <c r="L109" s="39">
        <f t="shared" si="7"/>
        <v>9800</v>
      </c>
      <c r="M109" s="39">
        <f t="shared" si="7"/>
        <v>9800</v>
      </c>
      <c r="N109" s="39">
        <f t="shared" si="7"/>
        <v>9800</v>
      </c>
      <c r="O109" s="39">
        <f>SUM(C109:N109)</f>
        <v>106820</v>
      </c>
    </row>
    <row r="110" spans="1:15" ht="33.75" thickBot="1" x14ac:dyDescent="0.3">
      <c r="A110" s="44"/>
      <c r="B110" s="47" t="s">
        <v>123</v>
      </c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>
        <f t="shared" ref="O110:O112" si="8">SUM(C110:N110)</f>
        <v>0</v>
      </c>
    </row>
    <row r="111" spans="1:15" ht="50.25" thickBot="1" x14ac:dyDescent="0.3">
      <c r="A111" s="44"/>
      <c r="B111" s="47" t="s">
        <v>124</v>
      </c>
      <c r="C111" s="41">
        <f>C102*0.04</f>
        <v>4900</v>
      </c>
      <c r="D111" s="41">
        <f t="shared" ref="D111:N111" si="9">D102*0.04</f>
        <v>6860</v>
      </c>
      <c r="E111" s="41">
        <f t="shared" si="9"/>
        <v>7840</v>
      </c>
      <c r="F111" s="41">
        <f t="shared" si="9"/>
        <v>8820</v>
      </c>
      <c r="G111" s="41">
        <f t="shared" si="9"/>
        <v>9800</v>
      </c>
      <c r="H111" s="41">
        <f t="shared" si="9"/>
        <v>9800</v>
      </c>
      <c r="I111" s="41">
        <f t="shared" si="9"/>
        <v>9800</v>
      </c>
      <c r="J111" s="41">
        <f t="shared" si="9"/>
        <v>9800</v>
      </c>
      <c r="K111" s="41">
        <f t="shared" si="9"/>
        <v>9800</v>
      </c>
      <c r="L111" s="41">
        <f t="shared" si="9"/>
        <v>9800</v>
      </c>
      <c r="M111" s="41">
        <f t="shared" si="9"/>
        <v>9800</v>
      </c>
      <c r="N111" s="41">
        <f t="shared" si="9"/>
        <v>9800</v>
      </c>
      <c r="O111" s="41">
        <f t="shared" si="8"/>
        <v>106820</v>
      </c>
    </row>
    <row r="112" spans="1:15" ht="32.25" thickBot="1" x14ac:dyDescent="0.3">
      <c r="A112" s="44" t="s">
        <v>53</v>
      </c>
      <c r="B112" s="43" t="s">
        <v>77</v>
      </c>
      <c r="C112" s="41">
        <f>C108-C109</f>
        <v>95600</v>
      </c>
      <c r="D112" s="41">
        <f t="shared" ref="D112:N112" si="10">D108-D109</f>
        <v>135640</v>
      </c>
      <c r="E112" s="41">
        <f>E108-E109</f>
        <v>155660</v>
      </c>
      <c r="F112" s="41">
        <f t="shared" si="10"/>
        <v>175680</v>
      </c>
      <c r="G112" s="41">
        <f t="shared" si="10"/>
        <v>195700</v>
      </c>
      <c r="H112" s="41">
        <f t="shared" si="10"/>
        <v>195700</v>
      </c>
      <c r="I112" s="41">
        <f t="shared" si="10"/>
        <v>195700</v>
      </c>
      <c r="J112" s="41">
        <f t="shared" si="10"/>
        <v>195700</v>
      </c>
      <c r="K112" s="41">
        <f t="shared" si="10"/>
        <v>195700</v>
      </c>
      <c r="L112" s="41">
        <f t="shared" si="10"/>
        <v>195700</v>
      </c>
      <c r="M112" s="41">
        <f t="shared" si="10"/>
        <v>195700</v>
      </c>
      <c r="N112" s="41">
        <f t="shared" si="10"/>
        <v>195700</v>
      </c>
      <c r="O112" s="41">
        <f t="shared" si="8"/>
        <v>2128180</v>
      </c>
    </row>
    <row r="113" spans="1:15" ht="16.5" thickBot="1" x14ac:dyDescent="0.3">
      <c r="A113" s="66" t="s">
        <v>55</v>
      </c>
      <c r="B113" s="43" t="s">
        <v>78</v>
      </c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5">
        <f>D123/D119</f>
        <v>0.79692192473319612</v>
      </c>
    </row>
    <row r="114" spans="1:15" ht="16.5" thickBot="1" x14ac:dyDescent="0.3">
      <c r="A114" s="67"/>
      <c r="B114" s="48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5"/>
    </row>
    <row r="115" spans="1:15" ht="18.75" x14ac:dyDescent="0.25">
      <c r="A115" s="20"/>
    </row>
    <row r="116" spans="1:15" ht="18.75" x14ac:dyDescent="0.25">
      <c r="A116" s="54" t="s">
        <v>79</v>
      </c>
      <c r="B116" s="54"/>
      <c r="C116" s="54"/>
      <c r="D116" s="54"/>
      <c r="E116" s="54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 ht="19.5" thickBot="1" x14ac:dyDescent="0.3">
      <c r="A117" s="52" t="s">
        <v>80</v>
      </c>
      <c r="B117" s="52"/>
      <c r="C117" s="52"/>
      <c r="D117" s="52"/>
      <c r="E117" s="52"/>
    </row>
    <row r="118" spans="1:15" ht="48" thickBot="1" x14ac:dyDescent="0.3">
      <c r="A118" s="8" t="s">
        <v>105</v>
      </c>
      <c r="B118" s="17" t="s">
        <v>59</v>
      </c>
      <c r="C118" s="17" t="s">
        <v>81</v>
      </c>
      <c r="D118" s="17" t="s">
        <v>112</v>
      </c>
      <c r="E118" s="17" t="s">
        <v>82</v>
      </c>
    </row>
    <row r="119" spans="1:15" ht="32.25" thickBot="1" x14ac:dyDescent="0.3">
      <c r="A119" s="8" t="s">
        <v>10</v>
      </c>
      <c r="B119" s="12" t="s">
        <v>83</v>
      </c>
      <c r="C119" s="17" t="s">
        <v>84</v>
      </c>
      <c r="D119" s="49">
        <f>E119/12</f>
        <v>222541.66666666666</v>
      </c>
      <c r="E119" s="39">
        <f>O102</f>
        <v>2670500</v>
      </c>
    </row>
    <row r="120" spans="1:15" ht="32.25" thickBot="1" x14ac:dyDescent="0.3">
      <c r="A120" s="8" t="s">
        <v>15</v>
      </c>
      <c r="B120" s="12" t="s">
        <v>85</v>
      </c>
      <c r="C120" s="17" t="s">
        <v>84</v>
      </c>
      <c r="D120" s="49">
        <f>E120/12</f>
        <v>45193.333333333336</v>
      </c>
      <c r="E120" s="39">
        <f>E121+E122</f>
        <v>542320</v>
      </c>
    </row>
    <row r="121" spans="1:15" ht="16.5" thickBot="1" x14ac:dyDescent="0.3">
      <c r="A121" s="8" t="s">
        <v>19</v>
      </c>
      <c r="B121" s="12" t="s">
        <v>86</v>
      </c>
      <c r="C121" s="17" t="s">
        <v>84</v>
      </c>
      <c r="D121" s="49">
        <f>E121/12</f>
        <v>36291.666666666664</v>
      </c>
      <c r="E121" s="39">
        <f>O103</f>
        <v>435500</v>
      </c>
    </row>
    <row r="122" spans="1:15" ht="16.5" thickBot="1" x14ac:dyDescent="0.3">
      <c r="A122" s="8" t="s">
        <v>23</v>
      </c>
      <c r="B122" s="12" t="s">
        <v>56</v>
      </c>
      <c r="C122" s="17" t="s">
        <v>84</v>
      </c>
      <c r="D122" s="49">
        <f t="shared" ref="D122:D123" si="11">E122/12</f>
        <v>8901.6666666666661</v>
      </c>
      <c r="E122" s="39">
        <f>O109</f>
        <v>106820</v>
      </c>
    </row>
    <row r="123" spans="1:15" ht="16.5" thickBot="1" x14ac:dyDescent="0.3">
      <c r="A123" s="8" t="s">
        <v>27</v>
      </c>
      <c r="B123" s="12" t="s">
        <v>87</v>
      </c>
      <c r="C123" s="17" t="s">
        <v>84</v>
      </c>
      <c r="D123" s="49">
        <f t="shared" si="11"/>
        <v>177348.33333333334</v>
      </c>
      <c r="E123" s="39">
        <f>E119-E121-E122</f>
        <v>2128180</v>
      </c>
    </row>
    <row r="124" spans="1:15" ht="16.5" thickBot="1" x14ac:dyDescent="0.3">
      <c r="A124" s="8" t="s">
        <v>31</v>
      </c>
      <c r="B124" s="12" t="s">
        <v>88</v>
      </c>
      <c r="C124" s="17" t="s">
        <v>89</v>
      </c>
      <c r="D124" s="49" t="s">
        <v>126</v>
      </c>
      <c r="E124" s="49">
        <f>350000/E123*12</f>
        <v>1.973517277673881</v>
      </c>
    </row>
    <row r="125" spans="1:15" ht="32.25" thickBot="1" x14ac:dyDescent="0.3">
      <c r="A125" s="8" t="s">
        <v>53</v>
      </c>
      <c r="B125" s="12" t="s">
        <v>90</v>
      </c>
      <c r="C125" s="17" t="s">
        <v>91</v>
      </c>
      <c r="D125" s="39" t="s">
        <v>126</v>
      </c>
      <c r="E125" s="50">
        <f>D123/D119</f>
        <v>0.79692192473319612</v>
      </c>
    </row>
    <row r="126" spans="1:15" ht="19.5" thickBot="1" x14ac:dyDescent="0.3">
      <c r="A126" s="1"/>
    </row>
    <row r="127" spans="1:15" ht="18.75" x14ac:dyDescent="0.25">
      <c r="A127" s="54" t="s">
        <v>164</v>
      </c>
      <c r="B127" s="54"/>
      <c r="C127" s="54"/>
      <c r="D127" s="54"/>
      <c r="E127" s="54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ht="19.5" thickBot="1" x14ac:dyDescent="0.3">
      <c r="A128" s="52" t="s">
        <v>92</v>
      </c>
      <c r="B128" s="52"/>
      <c r="C128" s="52"/>
      <c r="D128" s="52"/>
    </row>
    <row r="129" spans="1:7" ht="62.25" customHeight="1" x14ac:dyDescent="0.25">
      <c r="A129" s="2" t="s">
        <v>2</v>
      </c>
      <c r="B129" s="62" t="s">
        <v>93</v>
      </c>
      <c r="C129" s="4" t="s">
        <v>8</v>
      </c>
      <c r="D129" s="62" t="s">
        <v>95</v>
      </c>
    </row>
    <row r="130" spans="1:7" ht="16.5" thickBot="1" x14ac:dyDescent="0.3">
      <c r="A130" s="3" t="s">
        <v>3</v>
      </c>
      <c r="B130" s="63"/>
      <c r="C130" s="6" t="s">
        <v>94</v>
      </c>
      <c r="D130" s="63"/>
    </row>
    <row r="131" spans="1:7" ht="180" customHeight="1" thickBot="1" x14ac:dyDescent="0.3">
      <c r="A131" s="3">
        <v>1</v>
      </c>
      <c r="B131" s="14" t="s">
        <v>96</v>
      </c>
      <c r="C131" s="6">
        <v>350000</v>
      </c>
      <c r="D131" s="6">
        <v>100</v>
      </c>
    </row>
    <row r="132" spans="1:7" ht="32.25" thickBot="1" x14ac:dyDescent="0.3">
      <c r="A132" s="3">
        <v>2</v>
      </c>
      <c r="B132" s="14" t="s">
        <v>97</v>
      </c>
      <c r="C132" s="6"/>
      <c r="D132" s="6"/>
    </row>
    <row r="133" spans="1:7" ht="48" thickBot="1" x14ac:dyDescent="0.3">
      <c r="A133" s="3">
        <v>3</v>
      </c>
      <c r="B133" s="14" t="s">
        <v>98</v>
      </c>
      <c r="C133" s="6"/>
      <c r="D133" s="6"/>
    </row>
    <row r="134" spans="1:7" ht="16.5" thickBot="1" x14ac:dyDescent="0.3">
      <c r="A134" s="5">
        <v>4</v>
      </c>
      <c r="B134" s="14" t="s">
        <v>35</v>
      </c>
      <c r="C134" s="40">
        <f>SUM(C131:C133)</f>
        <v>350000</v>
      </c>
      <c r="D134" s="40">
        <f>SUM(D131:D133)</f>
        <v>100</v>
      </c>
    </row>
    <row r="135" spans="1:7" ht="18.75" x14ac:dyDescent="0.25">
      <c r="A135" s="21"/>
    </row>
    <row r="136" spans="1:7" ht="18.75" x14ac:dyDescent="0.25">
      <c r="A136" s="54" t="s">
        <v>114</v>
      </c>
      <c r="B136" s="54"/>
      <c r="C136" s="54"/>
      <c r="D136" s="54"/>
    </row>
    <row r="137" spans="1:7" ht="19.5" thickBot="1" x14ac:dyDescent="0.3">
      <c r="A137" s="52" t="s">
        <v>99</v>
      </c>
      <c r="B137" s="52"/>
      <c r="C137" s="52"/>
    </row>
    <row r="138" spans="1:7" ht="78" customHeight="1" x14ac:dyDescent="0.25">
      <c r="A138" s="35" t="s">
        <v>113</v>
      </c>
      <c r="B138" s="16" t="s">
        <v>100</v>
      </c>
      <c r="C138" s="16" t="s">
        <v>101</v>
      </c>
    </row>
    <row r="139" spans="1:7" ht="145.5" customHeight="1" x14ac:dyDescent="0.25">
      <c r="A139" s="36" t="s">
        <v>10</v>
      </c>
      <c r="B139" s="33" t="s">
        <v>159</v>
      </c>
      <c r="C139" s="33" t="s">
        <v>161</v>
      </c>
      <c r="D139" s="34"/>
      <c r="E139" s="34"/>
      <c r="F139" s="34"/>
      <c r="G139" s="34"/>
    </row>
    <row r="140" spans="1:7" ht="145.5" customHeight="1" x14ac:dyDescent="0.25">
      <c r="A140" s="36" t="s">
        <v>15</v>
      </c>
      <c r="B140" s="33" t="s">
        <v>160</v>
      </c>
      <c r="C140" s="33" t="s">
        <v>162</v>
      </c>
      <c r="D140" s="34"/>
      <c r="E140" s="34"/>
      <c r="F140" s="34"/>
      <c r="G140" s="34"/>
    </row>
    <row r="141" spans="1:7" ht="35.25" customHeight="1" thickBot="1" x14ac:dyDescent="0.3">
      <c r="A141" s="8" t="s">
        <v>19</v>
      </c>
      <c r="B141" s="12"/>
      <c r="C141" s="12"/>
    </row>
    <row r="142" spans="1:7" ht="16.5" thickBot="1" x14ac:dyDescent="0.3">
      <c r="A142" s="8" t="s">
        <v>14</v>
      </c>
      <c r="B142" s="12"/>
      <c r="C142" s="12"/>
    </row>
    <row r="143" spans="1:7" ht="18.75" x14ac:dyDescent="0.25">
      <c r="A143" s="1"/>
    </row>
  </sheetData>
  <mergeCells count="72">
    <mergeCell ref="M113:M114"/>
    <mergeCell ref="N113:N114"/>
    <mergeCell ref="O113:O114"/>
    <mergeCell ref="A113:A114"/>
    <mergeCell ref="H113:H114"/>
    <mergeCell ref="I113:I114"/>
    <mergeCell ref="J113:J114"/>
    <mergeCell ref="K113:K114"/>
    <mergeCell ref="L113:L114"/>
    <mergeCell ref="C113:C114"/>
    <mergeCell ref="D113:D114"/>
    <mergeCell ref="E113:E114"/>
    <mergeCell ref="F113:F114"/>
    <mergeCell ref="G113:G114"/>
    <mergeCell ref="A128:D128"/>
    <mergeCell ref="A136:D136"/>
    <mergeCell ref="A137:C137"/>
    <mergeCell ref="A127:E127"/>
    <mergeCell ref="A116:E116"/>
    <mergeCell ref="A117:E117"/>
    <mergeCell ref="B129:B130"/>
    <mergeCell ref="D129:D130"/>
    <mergeCell ref="A97:O97"/>
    <mergeCell ref="A96:O96"/>
    <mergeCell ref="A80:C80"/>
    <mergeCell ref="A70:H70"/>
    <mergeCell ref="H72:H73"/>
    <mergeCell ref="D72:D73"/>
    <mergeCell ref="E72:E73"/>
    <mergeCell ref="F72:F73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64:H64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62:G62"/>
    <mergeCell ref="B82:B83"/>
    <mergeCell ref="C82:C83"/>
    <mergeCell ref="B72:B73"/>
    <mergeCell ref="C72:C73"/>
    <mergeCell ref="G72:G73"/>
    <mergeCell ref="A63:H63"/>
    <mergeCell ref="A71:H71"/>
    <mergeCell ref="A69:H69"/>
    <mergeCell ref="A68:H68"/>
    <mergeCell ref="A81:C81"/>
    <mergeCell ref="A67:H67"/>
    <mergeCell ref="A66:H66"/>
    <mergeCell ref="A65:H65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2026-02-10T09:18:03Z</dcterms:modified>
</cp:coreProperties>
</file>